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80" windowHeight="11970" activeTab="0"/>
  </bookViews>
  <sheets>
    <sheet name="Instructions" sheetId="1" r:id="rId1"/>
    <sheet name="Statement of Energy Improvement" sheetId="2" r:id="rId2"/>
    <sheet name="Quick Converter" sheetId="3" r:id="rId3"/>
  </sheets>
  <externalReferences>
    <externalReference r:id="rId6"/>
    <externalReference r:id="rId7"/>
  </externalReferences>
  <definedNames>
    <definedName name="abc">'[1]Fuel Types'!#REF!,'[1]Fuel Types'!#REF!</definedName>
    <definedName name="BroadFuel">'[1]Oxidation Factors'!$C$65:$C$71</definedName>
    <definedName name="BroadFuelCats">'[1]Oxidation Factors'!#REF!</definedName>
    <definedName name="DATA">'[1]Energy Accomplishments'!#REF!</definedName>
    <definedName name="Del_En_Index">OFFSET('[1]Indexed Graphs'!$E$21,3,0,1,'[1]At a Glance Intensity Summary'!$C$9-'[1]At a Glance Intensity Summary'!$B$9+1)</definedName>
    <definedName name="Del_En_Index2">OFFSET('[1]Indexed Graphs'!$E$21,3,0,1,'[1]Indexed Graphs'!$C$11-'[1]Indexed Graphs'!$B$11+1)</definedName>
    <definedName name="Del_En_Index3">OFFSET('[1]Energy Summary'!$E$46,2,0,1,'[1]Energy Summary'!$C$10-'[1]Energy Summary'!$B$10+1)</definedName>
    <definedName name="Del_En_Inten_Index">OFFSET('[1]Indexed Graphs'!$E$47,3,0,1,'[1]At a Glance Intensity Summary'!$C$9-'[1]At a Glance Intensity Summary'!$B$9+1)</definedName>
    <definedName name="Del_En_Inten_Index2">OFFSET('[1]Indexed Graphs'!$E$47,3,0,1,'[1]Indexed Graphs'!$C$11-'[1]Indexed Graphs'!$B$11+1)</definedName>
    <definedName name="Del_En_Intensity">OFFSET('[1]At a Glance Intensity Summary'!$G$91,2,0,1,'[1]At a Glance Intensity Summary'!$C$9-'[1]At a Glance Intensity Summary'!$B$9+1)</definedName>
    <definedName name="Del_En_Intensity2">OFFSET('[1]Energy Use vs Time'!$E$48,2,0,1,'[1]Energy Use vs Time'!$C$11-'[1]Energy Use vs Time'!$B$11+1)</definedName>
    <definedName name="Del_En_Red">OFFSET('[1]Energy Summary'!$F$72,5,0,1,'[1]Energy Summary'!$C$10-'[1]Energy Summary'!$B$10+1)</definedName>
    <definedName name="Del_En_Use">OFFSET('[1]At a Glance Intensity Summary'!$G$91,1,0,1,'[1]At a Glance Intensity Summary'!$C$9-'[1]At a Glance Intensity Summary'!$B$9+1)</definedName>
    <definedName name="Del_En_Use2">OFFSET('[1]Energy Use vs Time'!$E$48,1,0,1,'[1]Energy Use vs Time'!$C$11-'[1]Energy Use vs Time'!$B$11+1)</definedName>
    <definedName name="Del_En_Use3">OFFSET('[1]At a Glance Goal Summary'!$D$47,1,0,1,'[1]At a Glance Goal Summary'!$C$8-'[1]At a Glance Goal Summary'!$B$8+1)</definedName>
    <definedName name="Del_En_Use4">OFFSET('[1]Energy Summary'!$E$22,2,0,1,'[1]Energy Summary'!$C$10-'[1]Energy Summary'!$B$10+1)</definedName>
    <definedName name="Del_En_Use5">OFFSET('[1]At a Glance Summary'!$G$90,1,0,1,'[1]At a Glance Summary'!$C$9-'[1]At a Glance Summary'!$B$9+1)</definedName>
    <definedName name="eGRID">'[1]eGRID Electricity Factors'!$B$6:$B$31</definedName>
    <definedName name="En_Exp_Inten_Index">OFFSET('[1]Indexed Graphs'!$E$47,1,0,1,'[1]At a Glance Intensity Summary'!$C$9-'[1]At a Glance Intensity Summary'!$B$9+1)</definedName>
    <definedName name="En_Exp_Inten_Index2">OFFSET('[1]Indexed Graphs'!$E$47,1,0,1,'[1]Indexed Graphs'!$C$11-'[1]Indexed Graphs'!$B$11+1)</definedName>
    <definedName name="En_GHG_Emissions">OFFSET('[1]At a Glance Intensity Summary'!$G$101,1,0,1,'[1]At a Glance Intensity Summary'!$C$9-'[1]At a Glance Intensity Summary'!$B$9+1)</definedName>
    <definedName name="En_GHG_Emissions2">OFFSET('[1]GHG Report'!$D$25,1,0,1,'[1]GHG Report'!$C$11-'[1]GHG Report'!$B$11+1)</definedName>
    <definedName name="En_GHG_Emissions3">OFFSET('[1]At a Glance Goal Summary'!$E$71,1,0,1,'[1]At a Glance Goal Summary'!$C$8-'[1]At a Glance Goal Summary'!$B$8+1)</definedName>
    <definedName name="En_GHG_Emissions4">OFFSET('[1]Energy Summary'!$E$22,3,0,1,'[1]Energy Summary'!$C$10-'[1]Energy Summary'!$B$10+1)</definedName>
    <definedName name="En_GHG_Emissions5">OFFSET('[1]At a Glance Summary'!$G$98,1,0,1,'[1]At a Glance Summary'!$C$9-'[1]At a Glance Summary'!$B$9+1)</definedName>
    <definedName name="En_GHG_Index">OFFSET('[1]Indexed Graphs'!$E$21,4,0,1,'[1]At a Glance Intensity Summary'!$C$9-'[1]At a Glance Intensity Summary'!$B$9+1)</definedName>
    <definedName name="En_GHG_Index2">OFFSET('[1]Indexed Graphs'!$E$21,4,0,1,'[1]Indexed Graphs'!$C$11-'[1]Indexed Graphs'!$B$11+1)</definedName>
    <definedName name="En_GHG_Index3">OFFSET('[1]Energy Summary'!$E$46,3,0,1,'[1]Energy Summary'!$C$10-'[1]Energy Summary'!$B$10+1)</definedName>
    <definedName name="En_GHG_Inten_Index">OFFSET('[1]Indexed Graphs'!$E$47,4,0,1,'[1]At a Glance Intensity Summary'!$C$9-'[1]At a Glance Intensity Summary'!$B$9+1)</definedName>
    <definedName name="En_GHG_Inten_Index2">OFFSET('[1]Indexed Graphs'!$E$47,4,0,1,'[1]Indexed Graphs'!$C$11-'[1]Indexed Graphs'!$B$11+1)</definedName>
    <definedName name="En_GHG_Intensity">OFFSET('[1]At a Glance Intensity Summary'!$G$101,2,0,1,'[1]At a Glance Intensity Summary'!$C$9-'[1]At a Glance Intensity Summary'!$B$9+1)</definedName>
    <definedName name="En_GHG_Intensity2">OFFSET('[1]GHG Report'!$D$25,2,0,1,'[1]GHG Report'!$C$11-'[1]GHG Report'!$B$11+1)</definedName>
    <definedName name="En_GHG_Red">OFFSET('[1]Energy Summary'!$F$72,6,0,1,'[1]Energy Summary'!$C$10-'[1]Energy Summary'!$B$10+1)</definedName>
    <definedName name="EnEmisCat">'[1]Monthly Energy and Emissions'!$B$41:$B$43</definedName>
    <definedName name="Energy_Exp_EnIntensity">OFFSET('[1]Cost Report'!$D$72,1,0,1,'[1]Cost Report'!$C$11-'[1]Cost Report'!$B$11+1)</definedName>
    <definedName name="Energy_Exp_Index">OFFSET('[1]Cost Report'!$D$48,2,0,1,'[1]Cost Report'!$C$11-'[1]Cost Report'!$B$11+1)</definedName>
    <definedName name="Energy_Exp_Index2">OFFSET('[1]Indexed Graphs'!$E$21,1,0,1,'[1]At a Glance Intensity Summary'!$C$9-'[1]At a Glance Intensity Summary'!$B$9+1)</definedName>
    <definedName name="Energy_Exp_Index3">OFFSET('[1]Indexed Graphs'!$E$21,1,0,1,'[1]Indexed Graphs'!$C$11-'[1]Indexed Graphs'!$B$11+1)</definedName>
    <definedName name="Energy_Exp_Intensity">OFFSET('[1]At a Glance Intensity Summary'!$G$106,2,0,1,'[1]At a Glance Intensity Summary'!$C$9-'[1]At a Glance Intensity Summary'!$B$9+1)</definedName>
    <definedName name="Energy_Exp1">OFFSET('[1]Cost Report'!$D$24,2,0,1,'[1]Cost Report'!$C$11-'[1]Cost Report'!$B$11+1)</definedName>
    <definedName name="Energy_Exp2">OFFSET('[1]At a Glance Intensity Summary'!$G$106,1,0,1,'[1]At a Glance Intensity Summary'!$C$9-'[1]At a Glance Intensity Summary'!$B$9+1)</definedName>
    <definedName name="Energy_Exp3">OFFSET('[1]At a Glance Summary'!$G$102,1,0,1,'[1]At a Glance Summary'!$C$9-'[1]At a Glance Summary'!$B$9+1)</definedName>
    <definedName name="EnergyUnits">'[1]Heat Values'!$D$9:$AB$9</definedName>
    <definedName name="FacilityName">'[1]Basic Information'!$C$26:$C$45</definedName>
    <definedName name="FacilityName2">'[1]Lists'!$B$10:$B$30</definedName>
    <definedName name="FuelType">'[1]Fuel Types'!$C$10:$C$55</definedName>
    <definedName name="FuelTypes">'[1]Fuel Types'!$C$50:$C$55,'[1]Fuel Types'!$C$10:$C$48</definedName>
    <definedName name="FuelUnits">#REF!</definedName>
    <definedName name="GasHeatValue">'[1]Fuel Types'!$C$124:$G$124</definedName>
    <definedName name="GasVolume" localSheetId="2">'[2]Heat Values'!$T$9:$X$9</definedName>
    <definedName name="GasVolume">'[1]Heat Values'!$T$9:$X$9</definedName>
    <definedName name="GHG_Intensity">OFFSET('[1]At a Glance Intensity Summary'!$G$96,2,0,1,'[1]At a Glance Intensity Summary'!$C$9-'[1]At a Glance Intensity Summary'!$B$9+1)</definedName>
    <definedName name="Graph_Years">OFFSET('[1]Cost Report'!$D$24,0,0,1,'[1]Cost Report'!$C$11-'[1]Cost Report'!$B$11+1)</definedName>
    <definedName name="Graph_Years2">OFFSET('[1]At a Glance Intensity Summary'!$G$96,0,0,1,'[1]At a Glance Intensity Summary'!$C$9-'[1]At a Glance Intensity Summary'!$B$9+1)</definedName>
    <definedName name="Graph_Years3">OFFSET('[1]GHG Report'!$D$25,0,0,1,'[1]GHG Report'!$C$11-'[1]GHG Report'!$B$11+1)</definedName>
    <definedName name="Graph_Years4">OFFSET('[1]Energy Use vs Time'!$E$24,0,0,1,'[1]Energy Use vs Time'!$C$11-'[1]Energy Use vs Time'!$B$11+1)</definedName>
    <definedName name="Graph_Years5">OFFSET('[1]At a Glance Goal Summary'!$D$23,0,0,1,'[1]At a Glance Goal Summary'!$C$8-'[1]At a Glance Goal Summary'!$B$8+1)</definedName>
    <definedName name="Graph_Years6">OFFSET('[1]Indexed Graphs'!$E$21,0,0,1,'[1]Indexed Graphs'!$C$11-'[1]Indexed Graphs'!$B$11+1)</definedName>
    <definedName name="Graph_Years7">OFFSET('[1]Energy Summary'!$E$22,0,0,1,'[1]Energy Summary'!$C$10-'[1]Energy Summary'!$B$10+1)</definedName>
    <definedName name="Graph_Years8">OFFSET('[1]At a Glance Summary'!$G$94,0,0,1,'[1]At a Glance Summary'!$C$9-'[1]At a Glance Summary'!$B$9+1)</definedName>
    <definedName name="LiquidHeatValue">'[1]Fuel Types'!$C$120:$J$120</definedName>
    <definedName name="LiquidVolume" localSheetId="2">'[2]Heat Values'!$L$9:$S$9</definedName>
    <definedName name="LiquidVolume">'[1]Heat Values'!$L$9:$S$9</definedName>
    <definedName name="Mass" localSheetId="2">'[2]Heat Values'!$D$9:$K$9</definedName>
    <definedName name="Mass">'[1]Heat Values'!$D$9:$K$9</definedName>
    <definedName name="MMBtu_Cons_Index">OFFSET('[1]Cost Report'!$D$48,1,0,1,'[1]Cost Report'!$C$11-'[1]Cost Report'!$B$11+1)</definedName>
    <definedName name="MMBtu_Cons1">OFFSET('[1]Cost Report'!$D$24,1,0,1,'[1]Cost Report'!$C$11-'[1]Cost Report'!$B$11+1)</definedName>
    <definedName name="MonthlyYears">'[1]Lists'!#REF!</definedName>
    <definedName name="Months">'[1]Monthly Data Year 1'!$J$9:$U$9</definedName>
    <definedName name="Months2">'[1]Dash Background'!$AF$3:$AF$15</definedName>
    <definedName name="Normalization_Metric_Index">OFFSET('[1]Indexed Graphs'!$E$21,6,0,1,'[1]At a Glance Intensity Summary'!$C$9-'[1]At a Glance Intensity Summary'!$B$9+1)</definedName>
    <definedName name="Normalization_Metric_Index2">OFFSET('[1]Indexed Graphs'!$E$21,6,0,1,'[1]Indexed Graphs'!$C$11-'[1]Indexed Graphs'!$B$11+1)</definedName>
    <definedName name="Prim_En_Index">OFFSET('[1]Indexed Graphs'!$E$21,2,0,1,'[1]At a Glance Intensity Summary'!$C$9-'[1]At a Glance Intensity Summary'!$B$9+1)</definedName>
    <definedName name="Prim_En_Index2">OFFSET('[1]Indexed Graphs'!$E$21,2,0,1,'[1]Indexed Graphs'!$C$11-'[1]Indexed Graphs'!$B$11+1)</definedName>
    <definedName name="Prim_En_Index3">OFFSET('[1]Energy Summary'!$E$46,1,0,1,'[1]Energy Summary'!$C$10-'[1]Energy Summary'!$B$10+1)</definedName>
    <definedName name="Prim_En_Inten_Index">OFFSET('[1]Indexed Graphs'!$E$47,2,0,1,'[1]At a Glance Intensity Summary'!$C$9-'[1]At a Glance Intensity Summary'!$B$9+1)</definedName>
    <definedName name="Prim_En_Inten_Index2">OFFSET('[1]Indexed Graphs'!$E$47,2,0,1,'[1]Indexed Graphs'!$C$11-'[1]Indexed Graphs'!$B$11+1)</definedName>
    <definedName name="Prim_En_Intensity">OFFSET('[1]At a Glance Intensity Summary'!$G$86,2,0,1,'[1]At a Glance Intensity Summary'!$C$9-'[1]At a Glance Intensity Summary'!$B$9+1)</definedName>
    <definedName name="Prim_En_Intensity2">OFFSET('[1]Energy Use vs Time'!$E$24,2,0,1,'[1]Energy Use vs Time'!$C$11-'[1]Energy Use vs Time'!$B$11+1)</definedName>
    <definedName name="Prim_En_Red">OFFSET('[1]Energy Summary'!$F$72,4,0,1,'[1]Energy Summary'!$C$10-'[1]Energy Summary'!$B$10+1)</definedName>
    <definedName name="Prim_En_Use">OFFSET('[1]At a Glance Intensity Summary'!$G$86,1,0,1,'[1]At a Glance Intensity Summary'!$C$9-'[1]At a Glance Intensity Summary'!$B$9+1)</definedName>
    <definedName name="Prim_En_Use2">OFFSET('[1]Energy Use vs Time'!$E$24,1,0,1,'[1]Energy Use vs Time'!$C$11-'[1]Energy Use vs Time'!$B$11+1)</definedName>
    <definedName name="Prim_En_Use3">OFFSET('[1]At a Glance Goal Summary'!$D$23,1,0,1,'[1]At a Glance Goal Summary'!$C$8-'[1]At a Glance Goal Summary'!$B$8+1)</definedName>
    <definedName name="Prim_En_Use4">OFFSET('[1]Energy Summary'!$E$22,1,0,1,'[1]Energy Summary'!$C$10-'[1]Energy Summary'!$B$10+1)</definedName>
    <definedName name="Prim_En_Use5">OFFSET('[1]At a Glance Summary'!$G$86,1,0,1,'[1]At a Glance Summary'!$C$9-'[1]At a Glance Summary'!$B$9+1)</definedName>
    <definedName name="_xlnm.Print_Area" localSheetId="0">'Instructions'!$B$2:$M$43</definedName>
    <definedName name="_xlnm.Print_Area" localSheetId="1">'Statement of Energy Improvement'!$B$2:$K$60</definedName>
    <definedName name="SolidHeatValue">'[1]Fuel Types'!$C$116:$J$116</definedName>
    <definedName name="StateName">'[1]Basic Information'!#REF!</definedName>
    <definedName name="States">#REF!</definedName>
    <definedName name="SteamFuel">'[1]Steam and Transport'!#REF!</definedName>
    <definedName name="Target_Del_En_Use">OFFSET('[1]At a Glance Goal Summary'!$D$47,2,0,1,'[1]At a Glance Goal Summary'!$C$8-'[1]At a Glance Goal Summary'!$B$8+1)</definedName>
    <definedName name="Target_En_GHG_Emissions">OFFSET('[1]At a Glance Goal Summary'!$E$71,2,0,1,'[1]At a Glance Goal Summary'!$C$8-'[1]At a Glance Goal Summary'!$B$8+1)</definedName>
    <definedName name="Target_Prim_En_Use">OFFSET('[1]At a Glance Goal Summary'!$D$23,2,0,1,'[1]At a Glance Goal Summary'!$C$8-'[1]At a Glance Goal Summary'!$B$8+1)</definedName>
    <definedName name="Target_Tot_GHG_Em">OFFSET('[1]At a Glance Goal Summary'!#REF!,2,0,1,'[1]At a Glance Goal Summary'!$C$8-'[1]At a Glance Goal Summary'!$B$8+1)</definedName>
    <definedName name="Tot_GHG_Em">OFFSET('[1]At a Glance Intensity Summary'!$G$96,1,0,1,'[1]At a Glance Intensity Summary'!$C$9-'[1]At a Glance Intensity Summary'!$B$9+1)</definedName>
    <definedName name="Tot_GHG_Em2">OFFSET('[1]GHG Report'!#REF!,1,0,1,'[1]GHG Report'!$C$11-'[1]GHG Report'!$B$11+1)</definedName>
    <definedName name="Tot_GHG_Em3">OFFSET('[1]At a Glance Goal Summary'!#REF!,1,0,1,'[1]At a Glance Goal Summary'!$C$8-'[1]At a Glance Goal Summary'!$B$8+1)</definedName>
    <definedName name="Tot_GHG_Em4">OFFSET('[1]At a Glance Summary'!$G$94,1,0,1,'[1]At a Glance Summary'!$C$9-'[1]At a Glance Summary'!$B$9+1)</definedName>
    <definedName name="Tot_GHG_Index">OFFSET('[1]Indexed Graphs'!$E$21,5,0,1,'[1]At a Glance Intensity Summary'!$C$9-'[1]At a Glance Intensity Summary'!$B$9+1)</definedName>
    <definedName name="Tot_GHG_Index2">OFFSET('[1]Indexed Graphs'!$E$21,5,0,1,'[1]Indexed Graphs'!$C$11-'[1]Indexed Graphs'!$B$11+1)</definedName>
    <definedName name="Tot_GHG_Inten_Index">OFFSET('[1]Indexed Graphs'!$E$47,5,0,1,'[1]At a Glance Intensity Summary'!$C$9-'[1]At a Glance Intensity Summary'!$B$9+1)</definedName>
    <definedName name="Tot_GHG_Inten_Index2">OFFSET('[1]Indexed Graphs'!$E$47,5,0,1,'[1]Indexed Graphs'!$C$11-'[1]Indexed Graphs'!$B$11+1)</definedName>
    <definedName name="Tot_GHG_Intensity2">OFFSET('[1]GHG Report'!#REF!,2,0,1,'[1]GHG Report'!$C$11-'[1]GHG Report'!$B$11+1)</definedName>
    <definedName name="Years">'[1]Energy Data'!$J$9:$GX$9</definedName>
    <definedName name="Years2">'[1]Lists'!$E$3:$S$3</definedName>
  </definedNames>
  <calcPr fullCalcOnLoad="1"/>
</workbook>
</file>

<file path=xl/comments2.xml><?xml version="1.0" encoding="utf-8"?>
<comments xmlns="http://schemas.openxmlformats.org/spreadsheetml/2006/main">
  <authors>
    <author>JS</author>
    <author>ctsuser</author>
    <author>Smith, Joshua</author>
    <author>Tunnessen, Walt</author>
  </authors>
  <commentList>
    <comment ref="J21" authorId="0">
      <text>
        <r>
          <rPr>
            <b/>
            <sz val="8"/>
            <rFont val="Tahoma"/>
            <family val="2"/>
          </rPr>
          <t>Please Note:</t>
        </r>
        <r>
          <rPr>
            <sz val="8"/>
            <rFont val="Tahoma"/>
            <family val="2"/>
          </rPr>
          <t xml:space="preserve">
If the site achieves the 10% intensity reduction goal in less than five years,  the Final column should be edited to reflect the year in which their 10% reduction was achieved.  For example, if the Final column's default period ends March 2023, but the Challenge was achieved in 2021, edit the Final column with the March 2021 data.</t>
        </r>
      </text>
    </comment>
    <comment ref="J31" authorId="1">
      <text>
        <r>
          <rPr>
            <b/>
            <sz val="8"/>
            <rFont val="Tahoma"/>
            <family val="2"/>
          </rPr>
          <t xml:space="preserve">Important Note:
</t>
        </r>
        <r>
          <rPr>
            <sz val="8"/>
            <rFont val="Tahoma"/>
            <family val="2"/>
          </rPr>
          <t xml:space="preserve">Do not round up this number using formatting options in Excel.  For example, 9.7% should </t>
        </r>
        <r>
          <rPr>
            <u val="single"/>
            <sz val="8"/>
            <rFont val="Tahoma"/>
            <family val="2"/>
          </rPr>
          <t>not</t>
        </r>
        <r>
          <rPr>
            <sz val="8"/>
            <rFont val="Tahoma"/>
            <family val="2"/>
          </rPr>
          <t xml:space="preserve"> be rounded up to 10%</t>
        </r>
        <r>
          <rPr>
            <b/>
            <sz val="8"/>
            <rFont val="Tahoma"/>
            <family val="2"/>
          </rPr>
          <t>.</t>
        </r>
        <r>
          <rPr>
            <sz val="8"/>
            <rFont val="Tahoma"/>
            <family val="2"/>
          </rPr>
          <t xml:space="preserve">
</t>
        </r>
      </text>
    </comment>
    <comment ref="D29" authorId="2">
      <text>
        <r>
          <rPr>
            <b/>
            <sz val="8"/>
            <rFont val="Tahoma"/>
            <family val="2"/>
          </rPr>
          <t>Please Note:</t>
        </r>
        <r>
          <rPr>
            <sz val="8"/>
            <rFont val="Tahoma"/>
            <family val="2"/>
          </rPr>
          <t xml:space="preserve">
Per the Instructions, alter the text in this cell to reflect your production unit or building square footage used as your energy intensity denominator.</t>
        </r>
      </text>
    </comment>
    <comment ref="D24" authorId="2">
      <text>
        <r>
          <rPr>
            <b/>
            <sz val="8"/>
            <rFont val="Tahoma"/>
            <family val="2"/>
          </rPr>
          <t>Please Note:</t>
        </r>
        <r>
          <rPr>
            <sz val="8"/>
            <rFont val="Tahoma"/>
            <family val="2"/>
          </rPr>
          <t xml:space="preserve">
Grid Electricity, On-Site Solar and Wind Electricity, and Purchased Compressed Air will be categorized as Electricity.</t>
        </r>
      </text>
    </comment>
    <comment ref="E30" authorId="3">
      <text>
        <r>
          <rPr>
            <b/>
            <sz val="9"/>
            <rFont val="Tahoma"/>
            <family val="0"/>
          </rPr>
          <t xml:space="preserve">Important Note: 
</t>
        </r>
        <r>
          <rPr>
            <sz val="8"/>
            <rFont val="Tahoma"/>
            <family val="2"/>
          </rPr>
          <t xml:space="preserve">Use the "Increase Decimal" function if the intensity number  appears as "0.00"  </t>
        </r>
      </text>
    </comment>
  </commentList>
</comments>
</file>

<file path=xl/comments3.xml><?xml version="1.0" encoding="utf-8"?>
<comments xmlns="http://schemas.openxmlformats.org/spreadsheetml/2006/main">
  <authors>
    <author>Walt Tunnessen</author>
  </authors>
  <commentList>
    <comment ref="C9" authorId="0">
      <text>
        <r>
          <rPr>
            <b/>
            <sz val="8"/>
            <rFont val="Tahoma"/>
            <family val="2"/>
          </rPr>
          <t>Enter the annual amount of each fuel used in this column.</t>
        </r>
      </text>
    </comment>
    <comment ref="C42" authorId="0">
      <text>
        <r>
          <rPr>
            <b/>
            <sz val="8"/>
            <rFont val="Tahoma"/>
            <family val="2"/>
          </rPr>
          <t>Enter the annual amount of purchased steam.</t>
        </r>
      </text>
    </comment>
    <comment ref="E42" authorId="0">
      <text>
        <r>
          <rPr>
            <b/>
            <sz val="8"/>
            <rFont val="Tahoma"/>
            <family val="2"/>
          </rPr>
          <t>Enter the actual boiler efficiency here.</t>
        </r>
        <r>
          <rPr>
            <sz val="8"/>
            <rFont val="Tahoma"/>
            <family val="2"/>
          </rPr>
          <t xml:space="preserve">
</t>
        </r>
      </text>
    </comment>
    <comment ref="C47" authorId="0">
      <text>
        <r>
          <rPr>
            <b/>
            <sz val="8"/>
            <rFont val="Tahoma"/>
            <family val="2"/>
          </rPr>
          <t>Enter the annual amount of compressed air purchased in SCFM</t>
        </r>
        <r>
          <rPr>
            <sz val="8"/>
            <rFont val="Tahoma"/>
            <family val="2"/>
          </rPr>
          <t xml:space="preserve">
</t>
        </r>
      </text>
    </comment>
    <comment ref="D47" authorId="0">
      <text>
        <r>
          <rPr>
            <b/>
            <sz val="8"/>
            <rFont val="Tahoma"/>
            <family val="2"/>
          </rPr>
          <t>Enter actual conversion rate (from vendor) here.</t>
        </r>
        <r>
          <rPr>
            <sz val="8"/>
            <rFont val="Tahoma"/>
            <family val="2"/>
          </rPr>
          <t xml:space="preserve">
</t>
        </r>
      </text>
    </comment>
    <comment ref="E47" authorId="0">
      <text>
        <r>
          <rPr>
            <b/>
            <sz val="8"/>
            <rFont val="Tahoma"/>
            <family val="2"/>
          </rPr>
          <t>Enter the amount of hours per year of compressed air that was purchased.</t>
        </r>
        <r>
          <rPr>
            <sz val="8"/>
            <rFont val="Tahoma"/>
            <family val="2"/>
          </rPr>
          <t xml:space="preserve">
</t>
        </r>
      </text>
    </comment>
  </commentList>
</comments>
</file>

<file path=xl/sharedStrings.xml><?xml version="1.0" encoding="utf-8"?>
<sst xmlns="http://schemas.openxmlformats.org/spreadsheetml/2006/main" count="179" uniqueCount="154">
  <si>
    <t>STATEMENT OF ENERGY IMPROVEMENT</t>
  </si>
  <si>
    <t>Baseline</t>
  </si>
  <si>
    <t>Energy Improvement</t>
  </si>
  <si>
    <t>Name</t>
  </si>
  <si>
    <t>Street Address</t>
  </si>
  <si>
    <t>Address 2</t>
  </si>
  <si>
    <t>City, State</t>
  </si>
  <si>
    <t>ZIP</t>
  </si>
  <si>
    <t>Contact Name</t>
  </si>
  <si>
    <t>% Energy Intensity Reduction from Baseline</t>
  </si>
  <si>
    <t>Professional Verification</t>
  </si>
  <si>
    <t>Certifier Name</t>
  </si>
  <si>
    <t>Certifier Title</t>
  </si>
  <si>
    <t>Address</t>
  </si>
  <si>
    <t>City, State  ZIP</t>
  </si>
  <si>
    <t>Phone Number</t>
  </si>
  <si>
    <t>Certifier Signature</t>
  </si>
  <si>
    <r>
      <t>Company/Owner Address</t>
    </r>
    <r>
      <rPr>
        <sz val="10"/>
        <rFont val="Arial"/>
        <family val="2"/>
      </rPr>
      <t xml:space="preserve"> (if different)</t>
    </r>
  </si>
  <si>
    <t>Based on my review, I certify that the information used in this tool to generate the energy intensity reduction represented on this statement is accurate.</t>
  </si>
  <si>
    <t>Site Name</t>
  </si>
  <si>
    <t>Production Unit or Sq. Ft</t>
  </si>
  <si>
    <t>Statement of Energy Improvement</t>
  </si>
  <si>
    <t>Instructions</t>
  </si>
  <si>
    <t xml:space="preserve"> -- If using building metric, use square feet.</t>
  </si>
  <si>
    <t>However, if you are:</t>
  </si>
  <si>
    <t xml:space="preserve"> -- The PE must confirm that conversion from site to source energy was done properly.</t>
  </si>
  <si>
    <t>PE Verification and Stamp - After reviewing and verifying accuracy of the data used to track and measure energy performance, the PE must stamp the SEI.</t>
  </si>
  <si>
    <t xml:space="preserve"> - normalizing your metric for other factors such as weather in an internal tracking system;</t>
  </si>
  <si>
    <t xml:space="preserve"> - using an ENERGY STAR Energy Performance Indicator; or</t>
  </si>
  <si>
    <t xml:space="preserve">Professional Certifier Stamp/Seal </t>
  </si>
  <si>
    <t>Site name - Enter the site's name in appropriate cell.</t>
  </si>
  <si>
    <t xml:space="preserve"> -- If using a production metric, enter the name of the metric (for example, pounds of product).</t>
  </si>
  <si>
    <r>
      <t>Energy Intensity</t>
    </r>
    <r>
      <rPr>
        <b/>
        <sz val="10"/>
        <rFont val="Arial"/>
        <family val="2"/>
      </rPr>
      <t xml:space="preserve"> - IMPORTANT</t>
    </r>
    <r>
      <rPr>
        <sz val="10"/>
        <rFont val="Arial"/>
        <family val="0"/>
      </rPr>
      <t xml:space="preserve"> - The SEI will calculate intensity by dividing source energy by either production or square footage. </t>
    </r>
  </si>
  <si>
    <t xml:space="preserve"> - using Portfolio Manager,</t>
  </si>
  <si>
    <t xml:space="preserve">then you should: </t>
  </si>
  <si>
    <t>Professional Engineer Contact Information -  The reviewing PE must provide his/her contact information.</t>
  </si>
  <si>
    <t>Company Address - If different from the site address, enter the company headquarters' address.</t>
  </si>
  <si>
    <t>Annual Source Energy Avoided (MMBtu)</t>
  </si>
  <si>
    <t xml:space="preserve"> -- All energy must be converted to MMBtu first.</t>
  </si>
  <si>
    <t>For U.S. EPA Use Only:</t>
  </si>
  <si>
    <t>Period Ending:</t>
  </si>
  <si>
    <r>
      <t>1</t>
    </r>
    <r>
      <rPr>
        <vertAlign val="superscript"/>
        <sz val="10"/>
        <rFont val="Arial"/>
        <family val="2"/>
      </rPr>
      <t>st</t>
    </r>
    <r>
      <rPr>
        <sz val="10"/>
        <rFont val="Arial"/>
        <family val="0"/>
      </rPr>
      <t xml:space="preserve"> Year</t>
    </r>
  </si>
  <si>
    <r>
      <t>4</t>
    </r>
    <r>
      <rPr>
        <vertAlign val="superscript"/>
        <sz val="10"/>
        <rFont val="Arial"/>
        <family val="2"/>
      </rPr>
      <t>th</t>
    </r>
    <r>
      <rPr>
        <sz val="10"/>
        <rFont val="Arial"/>
        <family val="0"/>
      </rPr>
      <t xml:space="preserve"> Year</t>
    </r>
  </si>
  <si>
    <t>Final</t>
  </si>
  <si>
    <r>
      <t>2</t>
    </r>
    <r>
      <rPr>
        <vertAlign val="superscript"/>
        <sz val="10"/>
        <rFont val="Arial"/>
        <family val="2"/>
      </rPr>
      <t>nd</t>
    </r>
    <r>
      <rPr>
        <sz val="10"/>
        <rFont val="Arial"/>
        <family val="0"/>
      </rPr>
      <t xml:space="preserve"> Year</t>
    </r>
  </si>
  <si>
    <r>
      <t>3</t>
    </r>
    <r>
      <rPr>
        <vertAlign val="superscript"/>
        <sz val="10"/>
        <rFont val="Arial"/>
        <family val="2"/>
      </rPr>
      <t>rd</t>
    </r>
    <r>
      <rPr>
        <sz val="10"/>
        <rFont val="Arial"/>
        <family val="0"/>
      </rPr>
      <t xml:space="preserve"> Year</t>
    </r>
  </si>
  <si>
    <t>The Statement of Energy Improvement is used to document energy intensity reductions at sites participating in the ENERGY STAR Challenge for Industry. A completed Statement of Energy Improvement (SEI) that has been verified and stamped by a Professional Engineer must be submitted to the U.S. Environmental Protection Agency's (EPA) ENERGY STAR program in order to receive recognition for energy intensity reductions.</t>
  </si>
  <si>
    <t>Site Address</t>
  </si>
  <si>
    <t xml:space="preserve">Site Address - Enter the site's address. </t>
  </si>
  <si>
    <t>March</t>
  </si>
  <si>
    <t>January</t>
  </si>
  <si>
    <t>February</t>
  </si>
  <si>
    <t>April</t>
  </si>
  <si>
    <t>May</t>
  </si>
  <si>
    <t>June</t>
  </si>
  <si>
    <t>July</t>
  </si>
  <si>
    <t>August</t>
  </si>
  <si>
    <t>September</t>
  </si>
  <si>
    <t>October</t>
  </si>
  <si>
    <t>November</t>
  </si>
  <si>
    <t>December</t>
  </si>
  <si>
    <t>LIST</t>
  </si>
  <si>
    <t>VLOOKUP 1</t>
  </si>
  <si>
    <t>Years</t>
  </si>
  <si>
    <t>Month</t>
  </si>
  <si>
    <t>Year</t>
  </si>
  <si>
    <t>OMB Control No. 2060-0347</t>
  </si>
  <si>
    <t>The public reporting burden for this collection of information is estimated to average up to 15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</si>
  <si>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Form 5900-198</t>
  </si>
  <si>
    <t>Professional Engineers and applicants should review the ENERGY STAR Challenge for Industry Professional Engineers' Guide for Validating Statements of Energy Improvement.</t>
  </si>
  <si>
    <t>The PE should read and follow the instructions in the ENERGY STAR Challenge for Industry Professional Engineers' Guide for Validating Statements of Energy Improvement.</t>
  </si>
  <si>
    <t>Production or Facility Size data - Enter production or square footage numbers for each year.  Complete values for all years from Baseline through the plant's achievement of the 10% reduction.  Do not leave gaps in time.  Do not alter the dates for any column other than the Final column (see more information below under Energy Savings).</t>
  </si>
  <si>
    <r>
      <t>For Baseline Period beginning the 1</t>
    </r>
    <r>
      <rPr>
        <vertAlign val="superscript"/>
        <sz val="10"/>
        <rFont val="Arial"/>
        <family val="2"/>
      </rPr>
      <t>st</t>
    </r>
    <r>
      <rPr>
        <sz val="10"/>
        <rFont val="Arial"/>
        <family val="2"/>
      </rPr>
      <t xml:space="preserve"> of:</t>
    </r>
  </si>
  <si>
    <t>ENERGY STAR Challenge for Industry - Quick Converter</t>
  </si>
  <si>
    <t>Convert common energy units to Source BTUs</t>
  </si>
  <si>
    <t xml:space="preserve">1. Enter the annual fuel use of your plant in the Amount column below. </t>
  </si>
  <si>
    <t xml:space="preserve">2. The tool converts all energy units to BTUs and to Source Energy BTUs.  </t>
  </si>
  <si>
    <t>3. For the ENERGY STAR Challenge for Industry, use total source MMBTU - provided in the box to the left :</t>
  </si>
  <si>
    <t>Total Source MMBTU</t>
  </si>
  <si>
    <t>Fuel /Unit</t>
  </si>
  <si>
    <t>Amount</t>
  </si>
  <si>
    <t>Conversion factor</t>
  </si>
  <si>
    <t>Site Energy</t>
  </si>
  <si>
    <t>Site - Source Ratio</t>
  </si>
  <si>
    <t>Source Energy</t>
  </si>
  <si>
    <t>BTU</t>
  </si>
  <si>
    <t>KBTU</t>
  </si>
  <si>
    <t>MMBTU</t>
  </si>
  <si>
    <t>Electric  (Purchased) - kWh</t>
  </si>
  <si>
    <t>Electric (Purchased) - MWh</t>
  </si>
  <si>
    <t>Electric  (On Site Renewable) - kWh</t>
  </si>
  <si>
    <t>Natural Gas  - Therms</t>
  </si>
  <si>
    <t>Natural Gas - SCF</t>
  </si>
  <si>
    <t>Natural Gas - HCF /CCF</t>
  </si>
  <si>
    <t>Natural Gas - MCF</t>
  </si>
  <si>
    <t>Propane - Gallons</t>
  </si>
  <si>
    <t>LPG - Gallons</t>
  </si>
  <si>
    <t>Distillate Fuel Oil - Gallons</t>
  </si>
  <si>
    <t>Residual Fuel Oil - Gallons</t>
  </si>
  <si>
    <t>Heating Oil - Gallons</t>
  </si>
  <si>
    <t>Diesel Fuel -Gallons</t>
  </si>
  <si>
    <t>Motor Gasoline - Gallon</t>
  </si>
  <si>
    <t>Kerosene - Gallon</t>
  </si>
  <si>
    <t>Crude Oil - Barrels</t>
  </si>
  <si>
    <t>Coal (anthracite) - Tons</t>
  </si>
  <si>
    <t>Coal - (bituminous) - Tons</t>
  </si>
  <si>
    <t>District Steam (150 psig) - Pounds</t>
  </si>
  <si>
    <t>District Chilled Water - Ton Hours</t>
  </si>
  <si>
    <t>District Hot Water - Therms</t>
  </si>
  <si>
    <t>Wood - Tons</t>
  </si>
  <si>
    <t>Biodiesel (100%) - Gallons</t>
  </si>
  <si>
    <t>Ethanol (100%) - Gallons</t>
  </si>
  <si>
    <t xml:space="preserve">Purchased Industrial  Steam and Compressed Air </t>
  </si>
  <si>
    <r>
      <rPr>
        <b/>
        <sz val="11"/>
        <color indexed="8"/>
        <rFont val="Calibri"/>
        <family val="2"/>
      </rPr>
      <t>Purchased Industrial (non-district) Steam:</t>
    </r>
    <r>
      <rPr>
        <sz val="10"/>
        <rFont val="Arial"/>
        <family val="0"/>
      </rPr>
      <t xml:space="preserve">  If steam is transferred in from an external or third-party site whose energy does not appear in your plant's energy total, then your plant energy consumption must be adjusted to include it.  The Btu for producing steam should be calculated using actual boiler conversion efficiencies of the external or third-party producer, and included to your plant's energy total (i.e., the Btu value of the fuel used to make the steam). </t>
    </r>
  </si>
  <si>
    <t>Industrial Steam Plant - Pounds                    (@ 150 psig)</t>
  </si>
  <si>
    <t>Btu/lb</t>
  </si>
  <si>
    <t>Boiler Efficiency</t>
  </si>
  <si>
    <t>Source MMBTU</t>
  </si>
  <si>
    <r>
      <rPr>
        <b/>
        <sz val="11"/>
        <color indexed="8"/>
        <rFont val="Calibri"/>
        <family val="2"/>
      </rPr>
      <t>Purchased Compressed Air:</t>
    </r>
    <r>
      <rPr>
        <sz val="11"/>
        <color indexed="8"/>
        <rFont val="Calibri"/>
        <family val="2"/>
      </rPr>
      <t xml:space="preserve">  If compressed air is transferred in from an external or third-party site whose energy does not appear in your plant's energy total,  then your plant energy consumption must be adjusted to include it.  The kW/SCFM for producing compressed air should be calculated using actual conversion efficiencies of the external or third-party producer, and included to your plant's energy total. </t>
    </r>
  </si>
  <si>
    <t>Purchased Compressed Air -SCFM*</t>
  </si>
  <si>
    <t>kW/SCFM</t>
  </si>
  <si>
    <t>Hours per Year</t>
  </si>
  <si>
    <t>kWh</t>
  </si>
  <si>
    <t>*SCFM is Standard Cubic Feet of air per Minute</t>
  </si>
  <si>
    <t xml:space="preserve"> -- Alternatively, use the ENERGY STAR Quick Converter to convert site energy to source energy values.  The Quick Converter is included in this workbook (see third worksheet at right), and available on the ENERGY STAR website (www.energystar.gov/industrychallenge).</t>
  </si>
  <si>
    <t>Site Electricity (MMBtu)</t>
  </si>
  <si>
    <t>Site Thermal Energy (MMBtu)</t>
  </si>
  <si>
    <t>Source Electricity (MMBtu)</t>
  </si>
  <si>
    <t>Source Thermal Energy (MMBtu)</t>
  </si>
  <si>
    <t>Total Source Energy (MMBtu)</t>
  </si>
  <si>
    <t>Site Electricity and Thermal Energy - Enter total site energy use in MMBtu (million British thermal units) for each category for each year.  Complete values for all years from Baseline through the plant's achievement of the 10% reduction.  Do not leave gaps in time.  Do not alter the dates for any column other than the Final column (see more information below under Energy Savings).</t>
  </si>
  <si>
    <t>Source Electricity and Thermal Energy - Enter total source energy use in MMBtu for each category for each year.  Complete values for all years from Baseline through the plant's achievement of the 10% reduction.  Do not leave gaps in time.  Do not alter the dates for any column other than the Final column (see more information below under Energy Savings).</t>
  </si>
  <si>
    <t xml:space="preserve">Intensity Metric - Rename cell D29 to reflect the denominator in your energy intensity metric.  </t>
  </si>
  <si>
    <t xml:space="preserve">Total Source Energy - This value is summed by the SEI.  Do not enter manually.   </t>
  </si>
  <si>
    <t>a) Overwrite the formulas in cells F30 through J30 with your normalized source energy intensity.</t>
  </si>
  <si>
    <t>A customized energy intensity metric, normalized for multiple factors, has been entered directly into row 30.</t>
  </si>
  <si>
    <t>b) Click the "Yes" bubble indicating that the source energy intensity metric is normalized for other factors and is not a simple ratio.</t>
  </si>
  <si>
    <t xml:space="preserve"> -- If using Portfolio Manager, you will need to convert the site thermal and electricity totals to source energy using the Quick Converter.</t>
  </si>
  <si>
    <t xml:space="preserve"> -- If using the ENERGY STAR Energy Tracking Tool, source energy for electricity and thermal will be calculated for you.</t>
  </si>
  <si>
    <t xml:space="preserve"> -- Site energy should be converted to source energy separately for each fuel type, then totaled across energy types. Enter the totals for source electricity and source thermal energy on the SEI.  Note that Grid Electricity, On-Site Solar and Wind Electricity, and Purchased Compressed Air will be categorized as Electricity, and all other energy sources will be categorized as Thermal Energy.</t>
  </si>
  <si>
    <t>Total Source Electricity MMBTU</t>
  </si>
  <si>
    <t>Total Source Thermal MMBTU</t>
  </si>
  <si>
    <t>Source Electricity MMBTU</t>
  </si>
  <si>
    <t>Source Thermal MMBTU</t>
  </si>
  <si>
    <t>From QuickConverter_v2014.xls on 12/13/2015.  Additional sums for Electricity and Thermal added by J. Smith in March 2016.</t>
  </si>
  <si>
    <t>Site - Source Ratios updated 8/8/2018.</t>
  </si>
  <si>
    <t>https://www.energystar.gov/buildings/tools-and-resources/energy-star-challenge-industry-btu-quickconverter</t>
  </si>
  <si>
    <t>Email Address</t>
  </si>
  <si>
    <t>License Number</t>
  </si>
  <si>
    <t>Licensing State</t>
  </si>
  <si>
    <t>NOTE: This tool converts units only within this worksheet. Users must manually copy values to the Statement of Energy Improvement worksheet.</t>
  </si>
  <si>
    <t xml:space="preserve">Baseline - Enter the baseline's starting month and year. This will populate the baseline and following years in the table. The baseline year and starting month must be consistent with the date used when registering for the Challenge.  The same 12 month period (e.g. April-March) must be used for all years while participating in the Challenge. </t>
  </si>
  <si>
    <t xml:space="preserve">Energy Savings - The SEI will calculate source energy savings for each year against the baseline.
 -- The form is designed to accommodate use of any consecutive 12-month period as the baseline, and then labels each successive year consistent with that baseline (e.g., a baseline of April 2017-March 2018 would be followed by a first year of April 2018-March 2019).  DO NOT ALTER these dates for any period other than the Final column. 
-- Any company that achieves the 10% intensity reduction goal in fewer than five years should adapt the Final column to reflect the year in which their 10% reduction was achieved.  For example, using the sample dates above, the Final column's default period would end March 2023.  </t>
  </si>
  <si>
    <t>Version Date: 05-4-2021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</si>
</sst>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quot;Yes&quot;;&quot;Yes&quot;;&quot;No&quot;"/>
    <numFmt numFmtId="176" formatCode="&quot;True&quot;;&quot;True&quot;;&quot;False&quot;"/>
    <numFmt numFmtId="177" formatCode="&quot;On&quot;;&quot;On&quot;;&quot;Off&quot;"/>
    <numFmt numFmtId="178" formatCode="0.0"/>
    <numFmt numFmtId="179" formatCode="#,##0.0"/>
    <numFmt numFmtId="180" formatCode="0.000000"/>
    <numFmt numFmtId="181" formatCode="#,##0.000"/>
    <numFmt numFmtId="182" formatCode="#,##0.0000"/>
    <numFmt numFmtId="183" formatCode="0.0%"/>
    <numFmt numFmtId="184" formatCode="0.000%"/>
    <numFmt numFmtId="185" formatCode="0.00000000"/>
    <numFmt numFmtId="186" formatCode="0.0000000"/>
    <numFmt numFmtId="187" formatCode="#,##0.00000"/>
    <numFmt numFmtId="188" formatCode="[$€-2]\ #,##0.00_);[Red]\([$€-2]\ #,##0.00\)"/>
    <numFmt numFmtId="189" formatCode="0.000000000"/>
    <numFmt numFmtId="190" formatCode="0.0000000000"/>
    <numFmt numFmtId="191" formatCode="#,##0.000000"/>
    <numFmt numFmtId="192" formatCode="0.0000E+00"/>
    <numFmt numFmtId="193" formatCode="0.000E+00"/>
    <numFmt numFmtId="194" formatCode="#,##0.0000000"/>
    <numFmt numFmtId="195" formatCode="00000"/>
    <numFmt numFmtId="196" formatCode="[$-409]h:mm:ss\ AM/PM"/>
    <numFmt numFmtId="197" formatCode="[$-C09]dddd\,\ d\ mmmm\ yyyy"/>
    <numFmt numFmtId="198" formatCode="0.0000000000000000%"/>
    <numFmt numFmtId="199" formatCode="0.0000%"/>
    <numFmt numFmtId="200" formatCode="0.000000000000000%"/>
    <numFmt numFmtId="201" formatCode="&quot;$&quot;#,##0"/>
    <numFmt numFmtId="202" formatCode="&quot;$&quot;#,##0.00"/>
    <numFmt numFmtId="203" formatCode="#,##0.00000000"/>
    <numFmt numFmtId="204" formatCode="#,##0.000000000"/>
    <numFmt numFmtId="205" formatCode="#,##0.00000000000"/>
    <numFmt numFmtId="206" formatCode="#,##0.0000000000"/>
    <numFmt numFmtId="207" formatCode="0.00000000000"/>
    <numFmt numFmtId="208" formatCode="0.000000000000"/>
    <numFmt numFmtId="209" formatCode="_(* #,##0_);_(* \(#,##0\);_(* &quot;-&quot;??_);_(@_)"/>
    <numFmt numFmtId="210" formatCode="0.000000%"/>
    <numFmt numFmtId="211" formatCode="0.0000000%"/>
    <numFmt numFmtId="212" formatCode="_(* #,##0.0_);_(* \(#,##0.0\);_(* &quot;-&quot;??_);_(@_)"/>
    <numFmt numFmtId="213" formatCode="_(* #,##0.000_);_(* \(#,##0.000\);_(* &quot;-&quot;??_);_(@_)"/>
    <numFmt numFmtId="214" formatCode="0.0E+00"/>
    <numFmt numFmtId="215" formatCode="0E+00"/>
    <numFmt numFmtId="216" formatCode="_(* #,##0.0000_);_(* \(#,##0.0000\);_(* &quot;-&quot;??_);_(@_)"/>
    <numFmt numFmtId="217" formatCode="_(* #,##0.0000_);_(* \(#,##0.0000\);_(* &quot;-&quot;????_);_(@_)"/>
    <numFmt numFmtId="218" formatCode="_(* #,##0.00000_);_(* \(#,##0.00000\);_(* &quot;-&quot;??_);_(@_)"/>
    <numFmt numFmtId="219" formatCode="_(&quot;$&quot;* #,##0.0_);_(&quot;$&quot;* \(#,##0.0\);_(&quot;$&quot;* &quot;-&quot;??_);_(@_)"/>
    <numFmt numFmtId="220" formatCode="_(&quot;$&quot;* #,##0_);_(&quot;$&quot;* \(#,##0\);_(&quot;$&quot;* &quot;-&quot;??_);_(@_)"/>
    <numFmt numFmtId="221" formatCode="_(* #,##0.000000_);_(* \(#,##0.000000\);_(* &quot;-&quot;??_);_(@_)"/>
    <numFmt numFmtId="222" formatCode="_(* #,##0.0000000_);_(* \(#,##0.0000000\);_(* &quot;-&quot;??_);_(@_)"/>
    <numFmt numFmtId="223" formatCode="_(* #,##0.00000000_);_(* \(#,##0.00000000\);_(* &quot;-&quot;??_);_(@_)"/>
    <numFmt numFmtId="224" formatCode="_(* #,##0.000000000_);_(* \(#,##0.000000000\);_(* &quot;-&quot;??_);_(@_)"/>
    <numFmt numFmtId="225" formatCode="0.00000E+00"/>
    <numFmt numFmtId="226" formatCode="0.000000E+00"/>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b/>
      <sz val="10"/>
      <color indexed="10"/>
      <name val="Arial"/>
      <family val="2"/>
    </font>
    <font>
      <b/>
      <sz val="10"/>
      <name val="Arial"/>
      <family val="2"/>
    </font>
    <font>
      <b/>
      <sz val="12"/>
      <name val="Arial"/>
      <family val="2"/>
    </font>
    <font>
      <sz val="9"/>
      <name val="Arial"/>
      <family val="2"/>
    </font>
    <font>
      <sz val="14"/>
      <name val="Arial"/>
      <family val="2"/>
    </font>
    <font>
      <sz val="10"/>
      <color indexed="10"/>
      <name val="Arial"/>
      <family val="2"/>
    </font>
    <font>
      <sz val="8"/>
      <name val="Tahoma"/>
      <family val="2"/>
    </font>
    <font>
      <i/>
      <sz val="10"/>
      <name val="Arial"/>
      <family val="2"/>
    </font>
    <font>
      <vertAlign val="superscript"/>
      <sz val="10"/>
      <name val="Arial"/>
      <family val="2"/>
    </font>
    <font>
      <b/>
      <sz val="8"/>
      <name val="Tahoma"/>
      <family val="2"/>
    </font>
    <font>
      <u val="single"/>
      <sz val="8"/>
      <name val="Tahoma"/>
      <family val="2"/>
    </font>
    <font>
      <b/>
      <sz val="9"/>
      <name val="Tahoma"/>
      <family val="0"/>
    </font>
    <font>
      <b/>
      <sz val="16"/>
      <color indexed="8"/>
      <name val="Calibri"/>
      <family val="2"/>
    </font>
    <font>
      <i/>
      <sz val="14"/>
      <color indexed="8"/>
      <name val="Calibri"/>
      <family val="2"/>
    </font>
    <font>
      <i/>
      <sz val="11"/>
      <color indexed="8"/>
      <name val="Calibri"/>
      <family val="2"/>
    </font>
    <font>
      <b/>
      <sz val="14"/>
      <color indexed="8"/>
      <name val="Calibri"/>
      <family val="2"/>
    </font>
    <font>
      <sz val="10"/>
      <color indexed="8"/>
      <name val="Arial"/>
      <family val="2"/>
    </font>
    <font>
      <b/>
      <sz val="12"/>
      <color indexed="9"/>
      <name val="Calibri"/>
      <family val="2"/>
    </font>
    <font>
      <sz val="8"/>
      <name val="Segoe UI"/>
      <family val="2"/>
    </font>
    <font>
      <sz val="11"/>
      <color theme="1"/>
      <name val="Calibri"/>
      <family val="2"/>
    </font>
    <font>
      <b/>
      <sz val="16"/>
      <color theme="1"/>
      <name val="Calibri"/>
      <family val="2"/>
    </font>
    <font>
      <b/>
      <sz val="11"/>
      <color theme="1"/>
      <name val="Calibri"/>
      <family val="2"/>
    </font>
    <font>
      <i/>
      <sz val="14"/>
      <color theme="1"/>
      <name val="Calibri"/>
      <family val="2"/>
    </font>
    <font>
      <i/>
      <sz val="11"/>
      <color theme="1"/>
      <name val="Calibri"/>
      <family val="2"/>
    </font>
    <font>
      <b/>
      <sz val="14"/>
      <color theme="1"/>
      <name val="Calibri"/>
      <family val="2"/>
    </font>
    <font>
      <sz val="10"/>
      <color theme="1"/>
      <name val="Arial"/>
      <family val="2"/>
    </font>
    <font>
      <sz val="11"/>
      <color rgb="FFFF0000"/>
      <name val="Calibri"/>
      <family val="2"/>
    </font>
    <font>
      <b/>
      <sz val="12"/>
      <color theme="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rgb="FF56D0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style="mediu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4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28">
    <xf numFmtId="0" fontId="0" fillId="0" borderId="0" xfId="0" applyAlignment="1">
      <alignment/>
    </xf>
    <xf numFmtId="0" fontId="0" fillId="24" borderId="10" xfId="0"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0" xfId="0" applyFill="1" applyBorder="1" applyAlignment="1">
      <alignment/>
    </xf>
    <xf numFmtId="0" fontId="0" fillId="24" borderId="14" xfId="0" applyFill="1" applyBorder="1" applyAlignment="1">
      <alignment/>
    </xf>
    <xf numFmtId="0" fontId="0" fillId="24" borderId="0" xfId="0" applyFill="1" applyBorder="1" applyAlignment="1" applyProtection="1">
      <alignment/>
      <protection locked="0"/>
    </xf>
    <xf numFmtId="0" fontId="0" fillId="4" borderId="0" xfId="0" applyFill="1" applyBorder="1" applyAlignment="1" applyProtection="1">
      <alignment horizontal="center"/>
      <protection locked="0"/>
    </xf>
    <xf numFmtId="0" fontId="0" fillId="24" borderId="15" xfId="0" applyFill="1" applyBorder="1" applyAlignment="1">
      <alignment/>
    </xf>
    <xf numFmtId="0" fontId="0" fillId="24" borderId="0" xfId="0" applyFill="1" applyAlignment="1">
      <alignment/>
    </xf>
    <xf numFmtId="0" fontId="0" fillId="24" borderId="0" xfId="0" applyFill="1" applyAlignment="1" applyProtection="1">
      <alignment/>
      <protection locked="0"/>
    </xf>
    <xf numFmtId="0" fontId="0" fillId="24" borderId="15" xfId="0" applyFill="1" applyBorder="1" applyAlignment="1" applyProtection="1">
      <alignment/>
      <protection locked="0"/>
    </xf>
    <xf numFmtId="0" fontId="0" fillId="24" borderId="16" xfId="0" applyFill="1" applyBorder="1" applyAlignment="1">
      <alignment/>
    </xf>
    <xf numFmtId="0" fontId="0" fillId="24" borderId="17" xfId="0" applyFill="1" applyBorder="1" applyAlignment="1">
      <alignment/>
    </xf>
    <xf numFmtId="0" fontId="26" fillId="24" borderId="0" xfId="0" applyFont="1" applyFill="1" applyBorder="1" applyAlignment="1">
      <alignment/>
    </xf>
    <xf numFmtId="0" fontId="0" fillId="24" borderId="0" xfId="0" applyFill="1" applyBorder="1" applyAlignment="1">
      <alignment horizontal="left" wrapText="1"/>
    </xf>
    <xf numFmtId="0" fontId="0" fillId="24" borderId="0" xfId="0" applyFill="1" applyBorder="1" applyAlignment="1">
      <alignment horizontal="center" vertical="top"/>
    </xf>
    <xf numFmtId="0" fontId="0" fillId="24" borderId="0" xfId="0" applyFill="1" applyBorder="1" applyAlignment="1">
      <alignment vertical="top"/>
    </xf>
    <xf numFmtId="0" fontId="0" fillId="24" borderId="0" xfId="0" applyFill="1" applyAlignment="1">
      <alignment horizontal="center" vertical="top"/>
    </xf>
    <xf numFmtId="0" fontId="0" fillId="24" borderId="11" xfId="0" applyFill="1" applyBorder="1" applyAlignment="1">
      <alignment horizontal="center" vertical="top"/>
    </xf>
    <xf numFmtId="0" fontId="0" fillId="24" borderId="0" xfId="0" applyFill="1" applyBorder="1" applyAlignment="1">
      <alignment horizontal="center" vertical="top" wrapText="1"/>
    </xf>
    <xf numFmtId="0" fontId="23" fillId="24" borderId="0" xfId="0" applyFont="1" applyFill="1" applyBorder="1" applyAlignment="1">
      <alignment horizontal="center" vertical="top"/>
    </xf>
    <xf numFmtId="0" fontId="0" fillId="24" borderId="15" xfId="0" applyFill="1" applyBorder="1" applyAlignment="1">
      <alignment horizontal="center" vertical="top"/>
    </xf>
    <xf numFmtId="0" fontId="26" fillId="24" borderId="0" xfId="0" applyFont="1" applyFill="1" applyBorder="1" applyAlignment="1">
      <alignment horizontal="left" vertical="top"/>
    </xf>
    <xf numFmtId="0" fontId="0" fillId="24" borderId="0" xfId="0" applyFill="1" applyBorder="1" applyAlignment="1">
      <alignment vertical="top" wrapText="1"/>
    </xf>
    <xf numFmtId="0" fontId="27" fillId="24" borderId="0" xfId="0" applyFont="1" applyFill="1" applyAlignment="1">
      <alignment vertical="top"/>
    </xf>
    <xf numFmtId="0" fontId="0" fillId="0" borderId="18" xfId="0" applyFill="1" applyBorder="1" applyAlignment="1" applyProtection="1">
      <alignment/>
      <protection locked="0"/>
    </xf>
    <xf numFmtId="0" fontId="0" fillId="4" borderId="0" xfId="0" applyFill="1" applyBorder="1" applyAlignment="1" applyProtection="1">
      <alignment/>
      <protection locked="0"/>
    </xf>
    <xf numFmtId="0" fontId="0" fillId="24" borderId="0" xfId="0" applyNumberFormat="1" applyFill="1" applyAlignment="1">
      <alignment/>
    </xf>
    <xf numFmtId="0" fontId="0" fillId="24" borderId="10" xfId="0" applyFill="1" applyBorder="1" applyAlignment="1" applyProtection="1">
      <alignment/>
      <protection locked="0"/>
    </xf>
    <xf numFmtId="0" fontId="0" fillId="24" borderId="11" xfId="0" applyFill="1" applyBorder="1" applyAlignment="1" applyProtection="1">
      <alignment/>
      <protection locked="0"/>
    </xf>
    <xf numFmtId="0" fontId="20" fillId="24" borderId="11" xfId="0" applyFont="1" applyFill="1" applyBorder="1" applyAlignment="1" applyProtection="1">
      <alignment/>
      <protection locked="0"/>
    </xf>
    <xf numFmtId="0" fontId="0" fillId="24" borderId="12" xfId="0" applyFill="1" applyBorder="1" applyAlignment="1" applyProtection="1">
      <alignment/>
      <protection locked="0"/>
    </xf>
    <xf numFmtId="0" fontId="0" fillId="0" borderId="0" xfId="0" applyAlignment="1" applyProtection="1">
      <alignment/>
      <protection locked="0"/>
    </xf>
    <xf numFmtId="0" fontId="0" fillId="24" borderId="13" xfId="0" applyFill="1" applyBorder="1" applyAlignment="1" applyProtection="1">
      <alignment/>
      <protection locked="0"/>
    </xf>
    <xf numFmtId="0" fontId="21" fillId="24" borderId="0" xfId="0" applyFont="1" applyFill="1" applyBorder="1" applyAlignment="1" applyProtection="1">
      <alignment/>
      <protection locked="0"/>
    </xf>
    <xf numFmtId="0" fontId="0" fillId="24" borderId="14" xfId="0" applyFill="1" applyBorder="1" applyAlignment="1" applyProtection="1">
      <alignment/>
      <protection locked="0"/>
    </xf>
    <xf numFmtId="0" fontId="27" fillId="0" borderId="0" xfId="0" applyFont="1" applyAlignment="1" applyProtection="1">
      <alignment/>
      <protection locked="0"/>
    </xf>
    <xf numFmtId="0" fontId="0" fillId="0" borderId="0" xfId="0" applyBorder="1" applyAlignment="1" applyProtection="1">
      <alignment/>
      <protection locked="0"/>
    </xf>
    <xf numFmtId="0" fontId="23" fillId="24" borderId="0" xfId="0" applyFont="1" applyFill="1" applyBorder="1" applyAlignment="1" applyProtection="1">
      <alignment/>
      <protection locked="0"/>
    </xf>
    <xf numFmtId="0" fontId="0" fillId="24" borderId="15" xfId="0" applyFill="1" applyBorder="1" applyAlignment="1" applyProtection="1">
      <alignment horizontal="left"/>
      <protection locked="0"/>
    </xf>
    <xf numFmtId="0" fontId="0" fillId="24" borderId="18" xfId="0" applyFill="1" applyBorder="1" applyAlignment="1" applyProtection="1">
      <alignment horizontal="left"/>
      <protection locked="0"/>
    </xf>
    <xf numFmtId="0" fontId="0" fillId="24" borderId="18" xfId="0" applyFill="1" applyBorder="1" applyAlignment="1" applyProtection="1">
      <alignment/>
      <protection locked="0"/>
    </xf>
    <xf numFmtId="3" fontId="0" fillId="0" borderId="0" xfId="0" applyNumberFormat="1" applyAlignment="1" applyProtection="1">
      <alignment/>
      <protection locked="0"/>
    </xf>
    <xf numFmtId="0" fontId="0" fillId="0" borderId="0" xfId="0" applyAlignment="1" applyProtection="1">
      <alignment wrapText="1"/>
      <protection locked="0"/>
    </xf>
    <xf numFmtId="0" fontId="0" fillId="0" borderId="0" xfId="0" applyFill="1" applyBorder="1" applyAlignment="1" applyProtection="1">
      <alignment/>
      <protection locked="0"/>
    </xf>
    <xf numFmtId="0" fontId="0" fillId="24" borderId="19" xfId="0" applyFill="1" applyBorder="1" applyAlignment="1" applyProtection="1">
      <alignment horizontal="center"/>
      <protection locked="0"/>
    </xf>
    <xf numFmtId="0" fontId="0" fillId="24" borderId="20" xfId="0" applyFill="1" applyBorder="1" applyAlignment="1" applyProtection="1" quotePrefix="1">
      <alignment horizontal="center"/>
      <protection locked="0"/>
    </xf>
    <xf numFmtId="0" fontId="25" fillId="24" borderId="0" xfId="0" applyFont="1" applyFill="1" applyBorder="1" applyAlignment="1" applyProtection="1">
      <alignment horizontal="right"/>
      <protection locked="0"/>
    </xf>
    <xf numFmtId="3" fontId="20" fillId="4" borderId="21" xfId="0" applyNumberFormat="1" applyFont="1" applyFill="1" applyBorder="1" applyAlignment="1" applyProtection="1" quotePrefix="1">
      <alignment horizontal="center"/>
      <protection locked="0"/>
    </xf>
    <xf numFmtId="3" fontId="20" fillId="4" borderId="22" xfId="0" applyNumberFormat="1" applyFont="1" applyFill="1" applyBorder="1" applyAlignment="1" applyProtection="1" quotePrefix="1">
      <alignment horizontal="center"/>
      <protection locked="0"/>
    </xf>
    <xf numFmtId="3" fontId="20" fillId="4" borderId="23" xfId="0" applyNumberFormat="1" applyFont="1" applyFill="1" applyBorder="1" applyAlignment="1" applyProtection="1" quotePrefix="1">
      <alignment horizontal="center"/>
      <protection locked="0"/>
    </xf>
    <xf numFmtId="9" fontId="20" fillId="25" borderId="21" xfId="0" applyNumberFormat="1" applyFont="1" applyFill="1" applyBorder="1" applyAlignment="1" applyProtection="1">
      <alignment horizontal="center" vertical="center"/>
      <protection locked="0"/>
    </xf>
    <xf numFmtId="3" fontId="20" fillId="25" borderId="21" xfId="0" applyNumberFormat="1" applyFont="1" applyFill="1" applyBorder="1" applyAlignment="1" applyProtection="1" quotePrefix="1">
      <alignment horizontal="center"/>
      <protection locked="0"/>
    </xf>
    <xf numFmtId="3" fontId="20" fillId="24" borderId="21" xfId="0" applyNumberFormat="1" applyFont="1" applyFill="1" applyBorder="1" applyAlignment="1" applyProtection="1" quotePrefix="1">
      <alignment horizontal="center"/>
      <protection locked="0"/>
    </xf>
    <xf numFmtId="3" fontId="20" fillId="24" borderId="22" xfId="0" applyNumberFormat="1" applyFont="1" applyFill="1" applyBorder="1" applyAlignment="1" applyProtection="1" quotePrefix="1">
      <alignment horizontal="center"/>
      <protection locked="0"/>
    </xf>
    <xf numFmtId="3" fontId="20" fillId="24" borderId="23" xfId="0" applyNumberFormat="1" applyFont="1" applyFill="1" applyBorder="1" applyAlignment="1" applyProtection="1" quotePrefix="1">
      <alignment horizontal="center"/>
      <protection locked="0"/>
    </xf>
    <xf numFmtId="3" fontId="20" fillId="24" borderId="0" xfId="0" applyNumberFormat="1" applyFont="1" applyFill="1" applyBorder="1" applyAlignment="1" applyProtection="1" quotePrefix="1">
      <alignment horizontal="center"/>
      <protection locked="0"/>
    </xf>
    <xf numFmtId="3" fontId="0" fillId="24" borderId="0" xfId="0" applyNumberFormat="1" applyFont="1" applyFill="1" applyBorder="1" applyAlignment="1" applyProtection="1">
      <alignment horizontal="center"/>
      <protection locked="0"/>
    </xf>
    <xf numFmtId="0" fontId="0" fillId="24" borderId="24" xfId="0" applyFill="1" applyBorder="1" applyAlignment="1" applyProtection="1">
      <alignment/>
      <protection locked="0"/>
    </xf>
    <xf numFmtId="0" fontId="0" fillId="24" borderId="25" xfId="0" applyFill="1" applyBorder="1" applyAlignment="1" applyProtection="1">
      <alignment/>
      <protection locked="0"/>
    </xf>
    <xf numFmtId="0" fontId="0" fillId="24" borderId="26" xfId="0" applyFill="1" applyBorder="1" applyAlignment="1" applyProtection="1">
      <alignment/>
      <protection locked="0"/>
    </xf>
    <xf numFmtId="0" fontId="0" fillId="24" borderId="27" xfId="0" applyFill="1" applyBorder="1" applyAlignment="1" applyProtection="1">
      <alignment/>
      <protection locked="0"/>
    </xf>
    <xf numFmtId="0" fontId="0" fillId="24" borderId="28" xfId="0" applyFill="1" applyBorder="1" applyAlignment="1" applyProtection="1">
      <alignment/>
      <protection locked="0"/>
    </xf>
    <xf numFmtId="0" fontId="0" fillId="24" borderId="29" xfId="0" applyFill="1" applyBorder="1" applyAlignment="1" applyProtection="1">
      <alignment/>
      <protection locked="0"/>
    </xf>
    <xf numFmtId="0" fontId="0" fillId="24" borderId="29" xfId="0" applyFill="1" applyBorder="1" applyAlignment="1" applyProtection="1">
      <alignment/>
      <protection locked="0"/>
    </xf>
    <xf numFmtId="0" fontId="0" fillId="24" borderId="0" xfId="0" applyFill="1" applyBorder="1" applyAlignment="1" applyProtection="1">
      <alignment horizontal="left"/>
      <protection locked="0"/>
    </xf>
    <xf numFmtId="0" fontId="25" fillId="24" borderId="0" xfId="0" applyFont="1" applyFill="1" applyBorder="1" applyAlignment="1" applyProtection="1">
      <alignment horizontal="left" wrapText="1"/>
      <protection locked="0"/>
    </xf>
    <xf numFmtId="0" fontId="0"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0" fontId="0" fillId="24" borderId="15" xfId="0" applyFill="1" applyBorder="1" applyAlignment="1" applyProtection="1" quotePrefix="1">
      <alignment horizontal="center"/>
      <protection/>
    </xf>
    <xf numFmtId="183" fontId="20" fillId="24" borderId="21" xfId="0" applyNumberFormat="1" applyFont="1" applyFill="1" applyBorder="1" applyAlignment="1" applyProtection="1" quotePrefix="1">
      <alignment horizontal="center" vertical="center"/>
      <protection/>
    </xf>
    <xf numFmtId="183" fontId="20" fillId="24" borderId="22" xfId="0" applyNumberFormat="1" applyFont="1" applyFill="1" applyBorder="1" applyAlignment="1" applyProtection="1" quotePrefix="1">
      <alignment horizontal="center" vertical="center"/>
      <protection/>
    </xf>
    <xf numFmtId="183" fontId="20" fillId="24" borderId="23" xfId="0" applyNumberFormat="1" applyFont="1" applyFill="1" applyBorder="1" applyAlignment="1" applyProtection="1" quotePrefix="1">
      <alignment horizontal="center" vertical="center"/>
      <protection/>
    </xf>
    <xf numFmtId="0" fontId="0" fillId="24" borderId="13" xfId="0" applyFill="1" applyBorder="1" applyAlignment="1" applyProtection="1">
      <alignment/>
      <protection/>
    </xf>
    <xf numFmtId="0" fontId="25" fillId="24" borderId="0" xfId="0" applyFont="1" applyFill="1" applyBorder="1" applyAlignment="1" applyProtection="1">
      <alignment horizontal="left" wrapText="1"/>
      <protection/>
    </xf>
    <xf numFmtId="0" fontId="0" fillId="24" borderId="0" xfId="0" applyFill="1" applyBorder="1" applyAlignment="1" applyProtection="1">
      <alignment/>
      <protection/>
    </xf>
    <xf numFmtId="0" fontId="0" fillId="24" borderId="14" xfId="0" applyFill="1" applyBorder="1" applyAlignment="1" applyProtection="1">
      <alignment/>
      <protection/>
    </xf>
    <xf numFmtId="0" fontId="0" fillId="24" borderId="16" xfId="0" applyFill="1" applyBorder="1" applyAlignment="1" applyProtection="1">
      <alignment/>
      <protection/>
    </xf>
    <xf numFmtId="0" fontId="0" fillId="24" borderId="15" xfId="0" applyFill="1" applyBorder="1" applyAlignment="1" applyProtection="1">
      <alignment/>
      <protection/>
    </xf>
    <xf numFmtId="0" fontId="0" fillId="24" borderId="17" xfId="0" applyFill="1" applyBorder="1" applyAlignment="1" applyProtection="1">
      <alignment/>
      <protection/>
    </xf>
    <xf numFmtId="0" fontId="0" fillId="24" borderId="0" xfId="0" applyFill="1" applyAlignment="1" applyProtection="1">
      <alignment/>
      <protection/>
    </xf>
    <xf numFmtId="0" fontId="20" fillId="0" borderId="0" xfId="0" applyFont="1" applyFill="1" applyAlignment="1" applyProtection="1">
      <alignment/>
      <protection/>
    </xf>
    <xf numFmtId="0" fontId="0" fillId="0" borderId="0" xfId="0" applyFill="1" applyAlignment="1" applyProtection="1">
      <alignment/>
      <protection/>
    </xf>
    <xf numFmtId="0" fontId="23" fillId="24" borderId="0" xfId="0" applyFont="1" applyFill="1" applyBorder="1" applyAlignment="1" applyProtection="1">
      <alignment/>
      <protection/>
    </xf>
    <xf numFmtId="0" fontId="25" fillId="24" borderId="0" xfId="0" applyFont="1" applyFill="1" applyBorder="1" applyAlignment="1" applyProtection="1">
      <alignment horizontal="right"/>
      <protection/>
    </xf>
    <xf numFmtId="0" fontId="25" fillId="24" borderId="0" xfId="0" applyFont="1" applyFill="1" applyBorder="1" applyAlignment="1" applyProtection="1" quotePrefix="1">
      <alignment horizontal="right"/>
      <protection/>
    </xf>
    <xf numFmtId="0" fontId="23" fillId="24" borderId="0" xfId="0" applyFont="1" applyFill="1" applyBorder="1" applyAlignment="1" applyProtection="1">
      <alignment horizontal="center"/>
      <protection/>
    </xf>
    <xf numFmtId="0" fontId="23" fillId="24" borderId="30" xfId="0" applyFont="1" applyFill="1" applyBorder="1" applyAlignment="1" applyProtection="1">
      <alignment horizontal="center"/>
      <protection/>
    </xf>
    <xf numFmtId="3" fontId="0" fillId="24" borderId="0" xfId="0" applyNumberFormat="1" applyFill="1" applyBorder="1" applyAlignment="1" applyProtection="1">
      <alignment/>
      <protection/>
    </xf>
    <xf numFmtId="3" fontId="21" fillId="24" borderId="0" xfId="0" applyNumberFormat="1" applyFont="1" applyFill="1" applyBorder="1" applyAlignment="1" applyProtection="1">
      <alignment/>
      <protection/>
    </xf>
    <xf numFmtId="0" fontId="24" fillId="24" borderId="0" xfId="0" applyFont="1" applyFill="1" applyBorder="1" applyAlignment="1" applyProtection="1">
      <alignment/>
      <protection/>
    </xf>
    <xf numFmtId="0" fontId="20" fillId="0" borderId="11" xfId="0" applyFont="1" applyFill="1" applyBorder="1" applyAlignment="1" applyProtection="1">
      <alignment/>
      <protection/>
    </xf>
    <xf numFmtId="2" fontId="20" fillId="0" borderId="21" xfId="0" applyNumberFormat="1" applyFont="1" applyFill="1" applyBorder="1" applyAlignment="1" applyProtection="1" quotePrefix="1">
      <alignment horizontal="center"/>
      <protection locked="0"/>
    </xf>
    <xf numFmtId="2" fontId="20" fillId="0" borderId="22" xfId="0" applyNumberFormat="1" applyFont="1" applyFill="1" applyBorder="1" applyAlignment="1" applyProtection="1" quotePrefix="1">
      <alignment horizontal="center"/>
      <protection locked="0"/>
    </xf>
    <xf numFmtId="2" fontId="20" fillId="0" borderId="23" xfId="0" applyNumberFormat="1" applyFont="1" applyFill="1" applyBorder="1" applyAlignment="1" applyProtection="1" quotePrefix="1">
      <alignment horizontal="center"/>
      <protection locked="0"/>
    </xf>
    <xf numFmtId="0" fontId="0" fillId="24" borderId="0" xfId="0" applyFont="1" applyFill="1" applyBorder="1" applyAlignment="1" applyProtection="1">
      <alignment vertical="top" wrapText="1"/>
      <protection/>
    </xf>
    <xf numFmtId="0" fontId="0" fillId="24" borderId="0" xfId="0" applyFont="1" applyFill="1" applyAlignment="1">
      <alignment vertical="top"/>
    </xf>
    <xf numFmtId="0" fontId="0" fillId="0" borderId="0" xfId="0" applyFont="1" applyAlignment="1" applyProtection="1">
      <alignment/>
      <protection locked="0"/>
    </xf>
    <xf numFmtId="0" fontId="41" fillId="26" borderId="0" xfId="61" applyFill="1">
      <alignment/>
      <protection/>
    </xf>
    <xf numFmtId="0" fontId="41" fillId="0" borderId="0" xfId="61">
      <alignment/>
      <protection/>
    </xf>
    <xf numFmtId="0" fontId="42" fillId="26" borderId="0" xfId="61" applyFont="1" applyFill="1">
      <alignment/>
      <protection/>
    </xf>
    <xf numFmtId="0" fontId="43" fillId="26" borderId="0" xfId="61" applyFont="1" applyFill="1">
      <alignment/>
      <protection/>
    </xf>
    <xf numFmtId="0" fontId="44" fillId="26" borderId="0" xfId="61" applyFont="1" applyFill="1">
      <alignment/>
      <protection/>
    </xf>
    <xf numFmtId="0" fontId="41" fillId="26" borderId="0" xfId="61" applyFill="1" applyAlignment="1">
      <alignment horizontal="left" vertical="top"/>
      <protection/>
    </xf>
    <xf numFmtId="0" fontId="41" fillId="26" borderId="0" xfId="61" applyFill="1" applyBorder="1">
      <alignment/>
      <protection/>
    </xf>
    <xf numFmtId="0" fontId="41" fillId="27" borderId="16" xfId="61" applyFill="1" applyBorder="1" applyAlignment="1">
      <alignment horizontal="center" wrapText="1"/>
      <protection/>
    </xf>
    <xf numFmtId="0" fontId="41" fillId="27" borderId="15" xfId="61" applyFill="1" applyBorder="1" applyAlignment="1">
      <alignment horizontal="center" wrapText="1"/>
      <protection/>
    </xf>
    <xf numFmtId="0" fontId="41" fillId="27" borderId="17" xfId="61" applyFont="1" applyFill="1" applyBorder="1" applyAlignment="1">
      <alignment horizontal="center" wrapText="1"/>
      <protection/>
    </xf>
    <xf numFmtId="0" fontId="41" fillId="28" borderId="15" xfId="61" applyFill="1" applyBorder="1" applyAlignment="1">
      <alignment horizontal="center" wrapText="1"/>
      <protection/>
    </xf>
    <xf numFmtId="0" fontId="43" fillId="28" borderId="17" xfId="61" applyFont="1" applyFill="1" applyBorder="1" applyAlignment="1">
      <alignment horizontal="center" wrapText="1"/>
      <protection/>
    </xf>
    <xf numFmtId="0" fontId="41" fillId="29" borderId="13" xfId="61" applyFill="1" applyBorder="1">
      <alignment/>
      <protection/>
    </xf>
    <xf numFmtId="1" fontId="45" fillId="30" borderId="0" xfId="45" applyNumberFormat="1" applyFont="1" applyFill="1" applyBorder="1" applyAlignment="1">
      <alignment/>
    </xf>
    <xf numFmtId="0" fontId="41" fillId="27" borderId="13" xfId="61" applyFill="1" applyBorder="1">
      <alignment/>
      <protection/>
    </xf>
    <xf numFmtId="2" fontId="41" fillId="27" borderId="0" xfId="61" applyNumberFormat="1" applyFill="1" applyBorder="1">
      <alignment/>
      <protection/>
    </xf>
    <xf numFmtId="172" fontId="41" fillId="27" borderId="14" xfId="61" applyNumberFormat="1" applyFont="1" applyFill="1" applyBorder="1" applyAlignment="1">
      <alignment horizontal="right"/>
      <protection/>
    </xf>
    <xf numFmtId="1" fontId="41" fillId="28" borderId="0" xfId="61" applyNumberFormat="1" applyFill="1" applyBorder="1">
      <alignment/>
      <protection/>
    </xf>
    <xf numFmtId="172" fontId="41" fillId="28" borderId="0" xfId="61" applyNumberFormat="1" applyFill="1" applyBorder="1">
      <alignment/>
      <protection/>
    </xf>
    <xf numFmtId="178" fontId="45" fillId="30" borderId="0" xfId="45" applyNumberFormat="1" applyFont="1" applyFill="1" applyBorder="1" applyAlignment="1">
      <alignment/>
    </xf>
    <xf numFmtId="0" fontId="41" fillId="29" borderId="16" xfId="61" applyFill="1" applyBorder="1">
      <alignment/>
      <protection/>
    </xf>
    <xf numFmtId="1" fontId="45" fillId="30" borderId="15" xfId="45" applyNumberFormat="1" applyFont="1" applyFill="1" applyBorder="1" applyAlignment="1">
      <alignment/>
    </xf>
    <xf numFmtId="0" fontId="41" fillId="27" borderId="16" xfId="61" applyFill="1" applyBorder="1">
      <alignment/>
      <protection/>
    </xf>
    <xf numFmtId="2" fontId="41" fillId="27" borderId="15" xfId="61" applyNumberFormat="1" applyFill="1" applyBorder="1">
      <alignment/>
      <protection/>
    </xf>
    <xf numFmtId="172" fontId="41" fillId="27" borderId="17" xfId="61" applyNumberFormat="1" applyFont="1" applyFill="1" applyBorder="1" applyAlignment="1">
      <alignment horizontal="right"/>
      <protection/>
    </xf>
    <xf numFmtId="0" fontId="46" fillId="26" borderId="0" xfId="61" applyFont="1" applyFill="1">
      <alignment/>
      <protection/>
    </xf>
    <xf numFmtId="0" fontId="47" fillId="26" borderId="0" xfId="61" applyFont="1" applyFill="1">
      <alignment/>
      <protection/>
    </xf>
    <xf numFmtId="0" fontId="41" fillId="26" borderId="0" xfId="61" applyNumberFormat="1" applyFont="1" applyFill="1" applyAlignment="1">
      <alignment horizontal="left" vertical="top" wrapText="1"/>
      <protection/>
    </xf>
    <xf numFmtId="0" fontId="41" fillId="30" borderId="21" xfId="61" applyFill="1" applyBorder="1" applyAlignment="1">
      <alignment horizontal="center"/>
      <protection/>
    </xf>
    <xf numFmtId="0" fontId="41" fillId="27" borderId="21" xfId="61" applyFill="1" applyBorder="1" applyAlignment="1">
      <alignment horizontal="center"/>
      <protection/>
    </xf>
    <xf numFmtId="0" fontId="43" fillId="28" borderId="21" xfId="61" applyFont="1" applyFill="1" applyBorder="1" applyAlignment="1">
      <alignment horizontal="center"/>
      <protection/>
    </xf>
    <xf numFmtId="2" fontId="43" fillId="26" borderId="0" xfId="61" applyNumberFormat="1" applyFont="1" applyFill="1" applyBorder="1">
      <alignment/>
      <protection/>
    </xf>
    <xf numFmtId="0" fontId="41" fillId="30" borderId="21" xfId="61" applyFill="1" applyBorder="1">
      <alignment/>
      <protection/>
    </xf>
    <xf numFmtId="1" fontId="41" fillId="27" borderId="21" xfId="61" applyNumberFormat="1" applyFill="1" applyBorder="1">
      <alignment/>
      <protection/>
    </xf>
    <xf numFmtId="0" fontId="43" fillId="26" borderId="0" xfId="61" applyFont="1" applyFill="1" applyAlignment="1">
      <alignment vertical="center"/>
      <protection/>
    </xf>
    <xf numFmtId="3" fontId="41" fillId="26" borderId="0" xfId="61" applyNumberFormat="1" applyFill="1" applyBorder="1" applyAlignment="1">
      <alignment/>
      <protection/>
    </xf>
    <xf numFmtId="0" fontId="41" fillId="26" borderId="0" xfId="61" applyFill="1" applyAlignment="1">
      <alignment/>
      <protection/>
    </xf>
    <xf numFmtId="0" fontId="43" fillId="26" borderId="0" xfId="61" applyFont="1" applyFill="1" applyBorder="1" applyAlignment="1">
      <alignment horizontal="center"/>
      <protection/>
    </xf>
    <xf numFmtId="0" fontId="41" fillId="27" borderId="21" xfId="61" applyFill="1" applyBorder="1">
      <alignment/>
      <protection/>
    </xf>
    <xf numFmtId="2" fontId="43" fillId="26" borderId="0" xfId="61" applyNumberFormat="1" applyFont="1" applyFill="1" applyBorder="1" applyAlignment="1">
      <alignment/>
      <protection/>
    </xf>
    <xf numFmtId="2" fontId="41" fillId="26" borderId="0" xfId="61" applyNumberFormat="1" applyFill="1" applyAlignment="1">
      <alignment/>
      <protection/>
    </xf>
    <xf numFmtId="0" fontId="41" fillId="26" borderId="21" xfId="61" applyFill="1" applyBorder="1" applyAlignment="1" applyProtection="1">
      <alignment horizontal="center"/>
      <protection locked="0"/>
    </xf>
    <xf numFmtId="0" fontId="41" fillId="26" borderId="21" xfId="61" applyFill="1" applyBorder="1" applyProtection="1">
      <alignment/>
      <protection locked="0"/>
    </xf>
    <xf numFmtId="3" fontId="41" fillId="26" borderId="21" xfId="61" applyNumberFormat="1" applyFill="1" applyBorder="1" applyProtection="1">
      <alignment/>
      <protection locked="0"/>
    </xf>
    <xf numFmtId="9" fontId="41" fillId="26" borderId="21" xfId="66" applyFont="1" applyFill="1" applyBorder="1" applyAlignment="1" applyProtection="1">
      <alignment/>
      <protection locked="0"/>
    </xf>
    <xf numFmtId="181" fontId="43" fillId="28" borderId="31" xfId="61" applyNumberFormat="1" applyFont="1" applyFill="1" applyBorder="1">
      <alignment/>
      <protection/>
    </xf>
    <xf numFmtId="181" fontId="43" fillId="28" borderId="32" xfId="61" applyNumberFormat="1" applyFont="1" applyFill="1" applyBorder="1">
      <alignment/>
      <protection/>
    </xf>
    <xf numFmtId="181" fontId="43" fillId="28" borderId="33" xfId="61" applyNumberFormat="1" applyFont="1" applyFill="1" applyBorder="1">
      <alignment/>
      <protection/>
    </xf>
    <xf numFmtId="4" fontId="43" fillId="28" borderId="21" xfId="61" applyNumberFormat="1" applyFont="1" applyFill="1" applyBorder="1">
      <alignment/>
      <protection/>
    </xf>
    <xf numFmtId="4" fontId="43" fillId="28" borderId="21" xfId="61" applyNumberFormat="1" applyFont="1" applyFill="1" applyBorder="1" applyAlignment="1">
      <alignment/>
      <protection/>
    </xf>
    <xf numFmtId="172" fontId="0" fillId="30" borderId="32" xfId="0" applyNumberFormat="1" applyFont="1" applyFill="1" applyBorder="1" applyAlignment="1">
      <alignment horizontal="right"/>
    </xf>
    <xf numFmtId="172" fontId="0" fillId="30" borderId="34" xfId="0" applyNumberFormat="1" applyFont="1" applyFill="1" applyBorder="1" applyAlignment="1">
      <alignment horizontal="right"/>
    </xf>
    <xf numFmtId="0" fontId="25" fillId="24" borderId="0" xfId="0" applyFont="1" applyFill="1" applyBorder="1" applyAlignment="1" applyProtection="1">
      <alignment horizontal="right"/>
      <protection/>
    </xf>
    <xf numFmtId="0" fontId="0" fillId="24" borderId="0" xfId="0" applyFont="1" applyFill="1" applyBorder="1" applyAlignment="1">
      <alignment vertical="top"/>
    </xf>
    <xf numFmtId="2" fontId="20" fillId="0" borderId="21" xfId="0" applyNumberFormat="1" applyFont="1" applyFill="1" applyBorder="1" applyAlignment="1" applyProtection="1" quotePrefix="1">
      <alignment horizontal="center"/>
      <protection/>
    </xf>
    <xf numFmtId="2" fontId="20" fillId="0" borderId="22" xfId="0" applyNumberFormat="1" applyFont="1" applyFill="1" applyBorder="1" applyAlignment="1" applyProtection="1" quotePrefix="1">
      <alignment horizontal="center"/>
      <protection/>
    </xf>
    <xf numFmtId="2" fontId="20" fillId="0" borderId="23" xfId="0" applyNumberFormat="1" applyFont="1" applyFill="1" applyBorder="1" applyAlignment="1" applyProtection="1" quotePrefix="1">
      <alignment horizontal="center"/>
      <protection/>
    </xf>
    <xf numFmtId="0" fontId="0" fillId="26" borderId="0" xfId="61" applyFont="1" applyFill="1">
      <alignment/>
      <protection/>
    </xf>
    <xf numFmtId="0" fontId="0" fillId="26" borderId="0" xfId="0" applyFill="1" applyAlignment="1" applyProtection="1">
      <alignment/>
      <protection locked="0"/>
    </xf>
    <xf numFmtId="0" fontId="0" fillId="26" borderId="15" xfId="0" applyFill="1" applyBorder="1" applyAlignment="1" applyProtection="1">
      <alignment/>
      <protection locked="0"/>
    </xf>
    <xf numFmtId="0" fontId="0" fillId="0" borderId="18" xfId="0" applyFont="1" applyFill="1" applyBorder="1" applyAlignment="1" applyProtection="1">
      <alignment/>
      <protection locked="0"/>
    </xf>
    <xf numFmtId="0" fontId="0" fillId="24" borderId="0" xfId="0" applyFont="1" applyFill="1" applyBorder="1" applyAlignment="1" applyProtection="1">
      <alignment/>
      <protection/>
    </xf>
    <xf numFmtId="0" fontId="48" fillId="26" borderId="0" xfId="61" applyFont="1" applyFill="1">
      <alignment/>
      <protection/>
    </xf>
    <xf numFmtId="0" fontId="23" fillId="0" borderId="0" xfId="0" applyFont="1" applyAlignment="1" applyProtection="1">
      <alignment/>
      <protection locked="0"/>
    </xf>
    <xf numFmtId="0" fontId="0" fillId="24" borderId="0" xfId="0" applyFont="1" applyFill="1" applyBorder="1" applyAlignment="1">
      <alignment vertical="top" wrapText="1"/>
    </xf>
    <xf numFmtId="0" fontId="0" fillId="24" borderId="0" xfId="0" applyFill="1" applyBorder="1" applyAlignment="1">
      <alignment vertical="top" wrapText="1"/>
    </xf>
    <xf numFmtId="0" fontId="0" fillId="24" borderId="0"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0" xfId="0" applyFill="1" applyBorder="1" applyAlignment="1">
      <alignment horizontal="left" vertical="top" wrapText="1"/>
    </xf>
    <xf numFmtId="0" fontId="0" fillId="24" borderId="14" xfId="0" applyFill="1" applyBorder="1" applyAlignment="1">
      <alignment horizontal="left" vertical="top" wrapText="1"/>
    </xf>
    <xf numFmtId="0" fontId="29" fillId="24" borderId="0" xfId="0" applyFont="1" applyFill="1" applyBorder="1" applyAlignment="1">
      <alignment horizontal="left" vertical="top" wrapText="1"/>
    </xf>
    <xf numFmtId="0" fontId="0" fillId="24" borderId="0" xfId="0" applyFont="1" applyFill="1" applyBorder="1" applyAlignment="1">
      <alignment horizontal="left" wrapText="1"/>
    </xf>
    <xf numFmtId="0" fontId="0" fillId="24" borderId="0" xfId="0" applyFill="1" applyBorder="1" applyAlignment="1">
      <alignment horizontal="left" wrapText="1"/>
    </xf>
    <xf numFmtId="0" fontId="0" fillId="24" borderId="0" xfId="0" applyFont="1" applyFill="1" applyBorder="1" applyAlignment="1">
      <alignment horizontal="left" vertical="top" wrapText="1" shrinkToFit="1"/>
    </xf>
    <xf numFmtId="0" fontId="22" fillId="4" borderId="0" xfId="0" applyFon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15" xfId="0" applyFill="1" applyBorder="1" applyAlignment="1" applyProtection="1">
      <alignment/>
      <protection locked="0"/>
    </xf>
    <xf numFmtId="0" fontId="20" fillId="24" borderId="35" xfId="0" applyFont="1" applyFill="1" applyBorder="1" applyAlignment="1" applyProtection="1">
      <alignment vertical="center" wrapText="1"/>
      <protection/>
    </xf>
    <xf numFmtId="0" fontId="20" fillId="24" borderId="11" xfId="0" applyFont="1" applyFill="1" applyBorder="1" applyAlignment="1" applyProtection="1">
      <alignment vertical="center" wrapText="1"/>
      <protection/>
    </xf>
    <xf numFmtId="0" fontId="20" fillId="24" borderId="36" xfId="0" applyFont="1" applyFill="1" applyBorder="1" applyAlignment="1" applyProtection="1">
      <alignment vertical="center" wrapText="1"/>
      <protection/>
    </xf>
    <xf numFmtId="0" fontId="20" fillId="24" borderId="28" xfId="0" applyFont="1" applyFill="1" applyBorder="1" applyAlignment="1" applyProtection="1">
      <alignment vertical="center" wrapText="1"/>
      <protection/>
    </xf>
    <xf numFmtId="0" fontId="20" fillId="24" borderId="0" xfId="0" applyFont="1" applyFill="1" applyBorder="1" applyAlignment="1" applyProtection="1">
      <alignment vertical="center" wrapText="1"/>
      <protection/>
    </xf>
    <xf numFmtId="0" fontId="20" fillId="24" borderId="29" xfId="0" applyFont="1" applyFill="1" applyBorder="1" applyAlignment="1" applyProtection="1">
      <alignment vertical="center" wrapText="1"/>
      <protection/>
    </xf>
    <xf numFmtId="0" fontId="20" fillId="24" borderId="37" xfId="0" applyFont="1" applyFill="1" applyBorder="1" applyAlignment="1" applyProtection="1">
      <alignment vertical="center" wrapText="1"/>
      <protection/>
    </xf>
    <xf numFmtId="0" fontId="20" fillId="24" borderId="24" xfId="0" applyFont="1" applyFill="1" applyBorder="1" applyAlignment="1" applyProtection="1">
      <alignment vertical="center" wrapText="1"/>
      <protection/>
    </xf>
    <xf numFmtId="0" fontId="20" fillId="24" borderId="38" xfId="0" applyFont="1" applyFill="1" applyBorder="1" applyAlignment="1" applyProtection="1">
      <alignment vertical="center" wrapText="1"/>
      <protection/>
    </xf>
    <xf numFmtId="0" fontId="0" fillId="0" borderId="18" xfId="0" applyFont="1" applyFill="1" applyBorder="1" applyAlignment="1" applyProtection="1">
      <alignment/>
      <protection locked="0"/>
    </xf>
    <xf numFmtId="0" fontId="0" fillId="0" borderId="18" xfId="0" applyFill="1" applyBorder="1" applyAlignment="1" applyProtection="1">
      <alignment/>
      <protection locked="0"/>
    </xf>
    <xf numFmtId="0" fontId="0" fillId="0" borderId="0" xfId="0" applyFont="1" applyAlignment="1" applyProtection="1">
      <alignment wrapText="1"/>
      <protection/>
    </xf>
    <xf numFmtId="0" fontId="0" fillId="0" borderId="0" xfId="0" applyAlignment="1" applyProtection="1">
      <alignment wrapText="1"/>
      <protection/>
    </xf>
    <xf numFmtId="0" fontId="25" fillId="24" borderId="0" xfId="0" applyFont="1" applyFill="1" applyBorder="1" applyAlignment="1" applyProtection="1">
      <alignment horizontal="right" vertical="center"/>
      <protection/>
    </xf>
    <xf numFmtId="0" fontId="0" fillId="24" borderId="0" xfId="0" applyFont="1" applyFill="1" applyBorder="1" applyAlignment="1" applyProtection="1">
      <alignment horizontal="right" vertical="top" wrapText="1"/>
      <protection/>
    </xf>
    <xf numFmtId="0" fontId="20" fillId="0" borderId="11" xfId="0" applyFont="1" applyFill="1" applyBorder="1" applyAlignment="1" applyProtection="1">
      <alignment horizontal="left" wrapText="1"/>
      <protection/>
    </xf>
    <xf numFmtId="0" fontId="20" fillId="0" borderId="0" xfId="0" applyFont="1" applyFill="1" applyBorder="1" applyAlignment="1" applyProtection="1">
      <alignment horizontal="left" wrapText="1"/>
      <protection/>
    </xf>
    <xf numFmtId="0" fontId="20" fillId="24" borderId="13" xfId="0" applyNumberFormat="1" applyFont="1" applyFill="1" applyBorder="1" applyAlignment="1" applyProtection="1">
      <alignment vertical="top" wrapText="1"/>
      <protection/>
    </xf>
    <xf numFmtId="0" fontId="20" fillId="24" borderId="0" xfId="0" applyNumberFormat="1" applyFont="1" applyFill="1" applyBorder="1" applyAlignment="1" applyProtection="1">
      <alignment vertical="top" wrapText="1"/>
      <protection/>
    </xf>
    <xf numFmtId="0" fontId="20" fillId="24" borderId="14" xfId="0" applyNumberFormat="1" applyFont="1" applyFill="1" applyBorder="1" applyAlignment="1" applyProtection="1">
      <alignment vertical="top" wrapText="1"/>
      <protection/>
    </xf>
    <xf numFmtId="0" fontId="20" fillId="24" borderId="16" xfId="0" applyNumberFormat="1" applyFont="1" applyFill="1" applyBorder="1" applyAlignment="1" applyProtection="1">
      <alignment vertical="top" wrapText="1"/>
      <protection/>
    </xf>
    <xf numFmtId="0" fontId="20" fillId="24" borderId="15" xfId="0" applyNumberFormat="1" applyFont="1" applyFill="1" applyBorder="1" applyAlignment="1" applyProtection="1">
      <alignment vertical="top" wrapText="1"/>
      <protection/>
    </xf>
    <xf numFmtId="0" fontId="20" fillId="24" borderId="17" xfId="0" applyNumberFormat="1" applyFont="1" applyFill="1" applyBorder="1" applyAlignment="1" applyProtection="1">
      <alignment vertical="top" wrapText="1"/>
      <protection/>
    </xf>
    <xf numFmtId="0" fontId="20" fillId="24" borderId="39" xfId="0" applyFont="1" applyFill="1" applyBorder="1" applyAlignment="1" applyProtection="1">
      <alignment horizontal="center"/>
      <protection/>
    </xf>
    <xf numFmtId="0" fontId="20" fillId="24" borderId="18" xfId="0" applyFont="1" applyFill="1" applyBorder="1" applyAlignment="1" applyProtection="1">
      <alignment horizontal="center"/>
      <protection/>
    </xf>
    <xf numFmtId="0" fontId="20" fillId="24" borderId="40" xfId="0" applyFont="1" applyFill="1" applyBorder="1" applyAlignment="1" applyProtection="1">
      <alignment horizontal="center"/>
      <protection/>
    </xf>
    <xf numFmtId="4" fontId="41" fillId="28" borderId="41" xfId="61" applyNumberFormat="1" applyFill="1" applyBorder="1" applyAlignment="1">
      <alignment horizontal="center" vertical="center"/>
      <protection/>
    </xf>
    <xf numFmtId="4" fontId="41" fillId="28" borderId="42" xfId="61" applyNumberFormat="1" applyFill="1" applyBorder="1" applyAlignment="1">
      <alignment horizontal="center" vertical="center"/>
      <protection/>
    </xf>
    <xf numFmtId="0" fontId="49" fillId="31" borderId="42" xfId="61" applyFont="1" applyFill="1" applyBorder="1" applyAlignment="1">
      <alignment horizontal="center" vertical="center"/>
      <protection/>
    </xf>
    <xf numFmtId="0" fontId="49" fillId="31" borderId="33" xfId="61" applyFont="1" applyFill="1" applyBorder="1" applyAlignment="1">
      <alignment horizontal="center" vertical="center"/>
      <protection/>
    </xf>
    <xf numFmtId="0" fontId="41" fillId="26" borderId="0" xfId="61" applyNumberFormat="1" applyFill="1" applyAlignment="1">
      <alignment horizontal="left" vertical="top" wrapText="1"/>
      <protection/>
    </xf>
    <xf numFmtId="0" fontId="41" fillId="26" borderId="0" xfId="61" applyNumberFormat="1" applyFont="1" applyFill="1" applyAlignment="1">
      <alignment horizontal="left" vertical="top" wrapText="1"/>
      <protection/>
    </xf>
    <xf numFmtId="0" fontId="41" fillId="29" borderId="31" xfId="61" applyFont="1" applyFill="1" applyBorder="1" applyAlignment="1">
      <alignment horizontal="center" vertical="center"/>
      <protection/>
    </xf>
    <xf numFmtId="0" fontId="41" fillId="29" borderId="34" xfId="61" applyFont="1" applyFill="1" applyBorder="1" applyAlignment="1">
      <alignment horizontal="center" vertical="center"/>
      <protection/>
    </xf>
    <xf numFmtId="0" fontId="41" fillId="29" borderId="31" xfId="61" applyFill="1" applyBorder="1" applyAlignment="1">
      <alignment horizontal="center" vertical="center" wrapText="1"/>
      <protection/>
    </xf>
    <xf numFmtId="0" fontId="41" fillId="29" borderId="34" xfId="61" applyFill="1" applyBorder="1" applyAlignment="1">
      <alignment horizontal="center" vertical="center" wrapText="1"/>
      <protection/>
    </xf>
    <xf numFmtId="0" fontId="41" fillId="26" borderId="31" xfId="61" applyFill="1" applyBorder="1" applyAlignment="1">
      <alignment horizontal="center" vertical="center" wrapText="1"/>
      <protection/>
    </xf>
    <xf numFmtId="0" fontId="41" fillId="26" borderId="34" xfId="61" applyFill="1" applyBorder="1" applyAlignment="1">
      <alignment horizontal="center" vertical="center" wrapText="1"/>
      <protection/>
    </xf>
    <xf numFmtId="0" fontId="41" fillId="29" borderId="31" xfId="61" applyFont="1" applyFill="1" applyBorder="1" applyAlignment="1">
      <alignment horizontal="left" vertical="center" wrapText="1"/>
      <protection/>
    </xf>
    <xf numFmtId="0" fontId="41" fillId="29" borderId="34" xfId="61" applyFont="1" applyFill="1" applyBorder="1" applyAlignment="1">
      <alignment horizontal="left" vertical="center" wrapText="1"/>
      <protection/>
    </xf>
    <xf numFmtId="0" fontId="45" fillId="30" borderId="12" xfId="61" applyFont="1" applyFill="1" applyBorder="1" applyAlignment="1">
      <alignment horizontal="center" wrapText="1"/>
      <protection/>
    </xf>
    <xf numFmtId="0" fontId="45" fillId="30" borderId="17" xfId="61" applyFont="1" applyFill="1" applyBorder="1" applyAlignment="1">
      <alignment horizontal="center" wrapText="1"/>
      <protection/>
    </xf>
    <xf numFmtId="0" fontId="43" fillId="28" borderId="41" xfId="61" applyFont="1" applyFill="1" applyBorder="1" applyAlignment="1">
      <alignment horizontal="center"/>
      <protection/>
    </xf>
    <xf numFmtId="0" fontId="43" fillId="28" borderId="42" xfId="61" applyFont="1" applyFill="1" applyBorder="1" applyAlignment="1">
      <alignment horizontal="center"/>
      <protection/>
    </xf>
    <xf numFmtId="0" fontId="43" fillId="27" borderId="10" xfId="61" applyFont="1" applyFill="1" applyBorder="1" applyAlignment="1">
      <alignment horizontal="center"/>
      <protection/>
    </xf>
    <xf numFmtId="0" fontId="43" fillId="27" borderId="11" xfId="61" applyFont="1" applyFill="1" applyBorder="1" applyAlignment="1">
      <alignment horizontal="center"/>
      <protection/>
    </xf>
    <xf numFmtId="0" fontId="43" fillId="27" borderId="12" xfId="61" applyFont="1" applyFill="1" applyBorder="1" applyAlignment="1">
      <alignment horizontal="center"/>
      <protection/>
    </xf>
    <xf numFmtId="0" fontId="45" fillId="30" borderId="31" xfId="61" applyFont="1" applyFill="1" applyBorder="1" applyAlignment="1">
      <alignment horizontal="center" wrapText="1"/>
      <protection/>
    </xf>
    <xf numFmtId="0" fontId="45" fillId="30" borderId="34" xfId="61" applyFont="1" applyFill="1" applyBorder="1" applyAlignment="1">
      <alignment horizontal="center" wrapText="1"/>
      <protection/>
    </xf>
    <xf numFmtId="0" fontId="43" fillId="28" borderId="11" xfId="61" applyFont="1" applyFill="1" applyBorder="1" applyAlignment="1">
      <alignment horizontal="center"/>
      <protection/>
    </xf>
    <xf numFmtId="0" fontId="43" fillId="28" borderId="12" xfId="61" applyFont="1" applyFill="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xdr:row>
      <xdr:rowOff>38100</xdr:rowOff>
    </xdr:from>
    <xdr:to>
      <xdr:col>4</xdr:col>
      <xdr:colOff>0</xdr:colOff>
      <xdr:row>8</xdr:row>
      <xdr:rowOff>0</xdr:rowOff>
    </xdr:to>
    <xdr:pic>
      <xdr:nvPicPr>
        <xdr:cNvPr id="1" name="Picture 1" descr="ENE_crt_c"/>
        <xdr:cNvPicPr preferRelativeResize="1">
          <a:picLocks noChangeAspect="1"/>
        </xdr:cNvPicPr>
      </xdr:nvPicPr>
      <xdr:blipFill>
        <a:blip r:embed="rId1"/>
        <a:stretch>
          <a:fillRect/>
        </a:stretch>
      </xdr:blipFill>
      <xdr:spPr>
        <a:xfrm>
          <a:off x="333375" y="352425"/>
          <a:ext cx="121920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19050</xdr:rowOff>
    </xdr:from>
    <xdr:to>
      <xdr:col>3</xdr:col>
      <xdr:colOff>0</xdr:colOff>
      <xdr:row>9</xdr:row>
      <xdr:rowOff>0</xdr:rowOff>
    </xdr:to>
    <xdr:pic>
      <xdr:nvPicPr>
        <xdr:cNvPr id="1" name="Picture 1" descr="ENE_crt_c"/>
        <xdr:cNvPicPr preferRelativeResize="1">
          <a:picLocks noChangeAspect="1"/>
        </xdr:cNvPicPr>
      </xdr:nvPicPr>
      <xdr:blipFill>
        <a:blip r:embed="rId1"/>
        <a:stretch>
          <a:fillRect/>
        </a:stretch>
      </xdr:blipFill>
      <xdr:spPr>
        <a:xfrm>
          <a:off x="323850" y="342900"/>
          <a:ext cx="1266825" cy="1228725"/>
        </a:xfrm>
        <a:prstGeom prst="rect">
          <a:avLst/>
        </a:prstGeom>
        <a:noFill/>
        <a:ln w="9525" cmpd="sng">
          <a:noFill/>
        </a:ln>
      </xdr:spPr>
    </xdr:pic>
    <xdr:clientData/>
  </xdr:twoCellAnchor>
  <xdr:twoCellAnchor editAs="oneCell">
    <xdr:from>
      <xdr:col>1</xdr:col>
      <xdr:colOff>180975</xdr:colOff>
      <xdr:row>2</xdr:row>
      <xdr:rowOff>38100</xdr:rowOff>
    </xdr:from>
    <xdr:to>
      <xdr:col>3</xdr:col>
      <xdr:colOff>0</xdr:colOff>
      <xdr:row>9</xdr:row>
      <xdr:rowOff>0</xdr:rowOff>
    </xdr:to>
    <xdr:pic>
      <xdr:nvPicPr>
        <xdr:cNvPr id="2" name="Picture 1" descr="ENE_crt_c"/>
        <xdr:cNvPicPr preferRelativeResize="1">
          <a:picLocks noChangeAspect="1"/>
        </xdr:cNvPicPr>
      </xdr:nvPicPr>
      <xdr:blipFill>
        <a:blip r:embed="rId1"/>
        <a:stretch>
          <a:fillRect/>
        </a:stretch>
      </xdr:blipFill>
      <xdr:spPr>
        <a:xfrm>
          <a:off x="323850" y="361950"/>
          <a:ext cx="1266825" cy="1209675"/>
        </a:xfrm>
        <a:prstGeom prst="rect">
          <a:avLst/>
        </a:prstGeom>
        <a:noFill/>
        <a:ln w="9525" cmpd="sng">
          <a:noFill/>
        </a:ln>
      </xdr:spPr>
    </xdr:pic>
    <xdr:clientData/>
  </xdr:twoCellAnchor>
  <xdr:twoCellAnchor>
    <xdr:from>
      <xdr:col>6</xdr:col>
      <xdr:colOff>0</xdr:colOff>
      <xdr:row>33</xdr:row>
      <xdr:rowOff>57150</xdr:rowOff>
    </xdr:from>
    <xdr:to>
      <xdr:col>10</xdr:col>
      <xdr:colOff>0</xdr:colOff>
      <xdr:row>33</xdr:row>
      <xdr:rowOff>323850</xdr:rowOff>
    </xdr:to>
    <xdr:grpSp>
      <xdr:nvGrpSpPr>
        <xdr:cNvPr id="3" name="Group 177"/>
        <xdr:cNvGrpSpPr>
          <a:grpSpLocks/>
        </xdr:cNvGrpSpPr>
      </xdr:nvGrpSpPr>
      <xdr:grpSpPr>
        <a:xfrm>
          <a:off x="4114800" y="5534025"/>
          <a:ext cx="2628900" cy="266700"/>
          <a:chOff x="431" y="513"/>
          <a:chExt cx="276" cy="26"/>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A01FS3\envpol\Documents%20and%20Settings\12177\My%20Documents\Pending_Projects\21372%20EStar\New%20ES%2002\06%20Carbon\New%20Tool%20Development\ETS%2008172009%20energy%20only%20-%200826%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nergystar.gov/My%20Documents\EETS\UPDATE\Energy_Tracking_Tool_v1.2WA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Tool Map"/>
      <sheetName val="Development"/>
      <sheetName val="Main Menu"/>
      <sheetName val="Dashboard"/>
      <sheetName val="Dash Background"/>
      <sheetName val="Basic Information"/>
      <sheetName val="Energy Data"/>
      <sheetName val="Fuel Types"/>
      <sheetName val="Steam and Transport"/>
      <sheetName val="Lists"/>
      <sheetName val="Monthly Data Year 1"/>
      <sheetName val="Monthly Data Year 2"/>
      <sheetName val="Monthly Data Year 3"/>
      <sheetName val="Monthly Data Year 4"/>
      <sheetName val="Monthly Data Year 5"/>
      <sheetName val="Monthly Data Year 6"/>
      <sheetName val="Monthly Data Year 7"/>
      <sheetName val="Monthly Data Year 8"/>
      <sheetName val="Monthly Data Year 9"/>
      <sheetName val="Monthly Data Year 10"/>
      <sheetName val="Monthly Data Year 11"/>
      <sheetName val="Monthly Data Year 12"/>
      <sheetName val="Monthly Data Year 13"/>
      <sheetName val="Monthly Data Year 14"/>
      <sheetName val="Monthly Data Year 15"/>
      <sheetName val="Monthly Data All"/>
      <sheetName val="Production Data"/>
      <sheetName val="Production Process Emissions"/>
      <sheetName val="Other Considerations"/>
      <sheetName val="Reduction Goal"/>
      <sheetName val="Reduction Goal Tracking"/>
      <sheetName val="Summary Data"/>
      <sheetName val="Report Control Panel"/>
      <sheetName val="Auto Emissions Calcs"/>
      <sheetName val="Facility Energy Usage"/>
      <sheetName val="Total Facility Emissions"/>
      <sheetName val="At a Glance Summary"/>
      <sheetName val="At a Glance Intensity Summary"/>
      <sheetName val="At a Glance Goal Summary"/>
      <sheetName val="Indexed Graphs"/>
      <sheetName val="Energy Summary"/>
      <sheetName val="Energy Use vs Time"/>
      <sheetName val="GHG Report"/>
      <sheetName val="Cost Report"/>
      <sheetName val="Monthly Energy and Emissions"/>
      <sheetName val="Equivalencies"/>
      <sheetName val="Energy Accomplishments"/>
      <sheetName val="Carbon Costs"/>
      <sheetName val="Statement of Energy Performance"/>
      <sheetName val="Reference Tables Beyond Here"/>
      <sheetName val="Dash Background Desc"/>
      <sheetName val="Reduction Goal Desc"/>
      <sheetName val="Reduction Goal Tracking Desc"/>
      <sheetName val="Heat Values"/>
      <sheetName val="CO2 Emissions Factors"/>
      <sheetName val="Non CO2 Emissions Factors"/>
      <sheetName val="eGRID Electricity Factors"/>
      <sheetName val="Oxidation Factors"/>
      <sheetName val="Definitions"/>
      <sheetName val="Conversion Factors"/>
    </sheetNames>
    <sheetDataSet>
      <sheetData sheetId="5">
        <row r="3">
          <cell r="AF3" t="str">
            <v>Full Year</v>
          </cell>
        </row>
        <row r="4">
          <cell r="AF4" t="str">
            <v>January</v>
          </cell>
        </row>
        <row r="5">
          <cell r="AF5" t="str">
            <v>February</v>
          </cell>
        </row>
        <row r="6">
          <cell r="AF6" t="str">
            <v>March</v>
          </cell>
        </row>
        <row r="7">
          <cell r="AF7" t="str">
            <v>April</v>
          </cell>
        </row>
        <row r="8">
          <cell r="AF8" t="str">
            <v>May</v>
          </cell>
        </row>
        <row r="9">
          <cell r="AF9" t="str">
            <v>June</v>
          </cell>
        </row>
        <row r="10">
          <cell r="AF10" t="str">
            <v>July</v>
          </cell>
        </row>
        <row r="11">
          <cell r="AF11" t="str">
            <v>August</v>
          </cell>
        </row>
        <row r="12">
          <cell r="AF12" t="str">
            <v>September</v>
          </cell>
        </row>
        <row r="13">
          <cell r="AF13" t="str">
            <v>October</v>
          </cell>
        </row>
        <row r="14">
          <cell r="AF14" t="str">
            <v>November</v>
          </cell>
        </row>
        <row r="15">
          <cell r="AF15" t="str">
            <v>December</v>
          </cell>
        </row>
      </sheetData>
      <sheetData sheetId="6">
        <row r="26">
          <cell r="C26" t="str">
            <v>Fairfax</v>
          </cell>
        </row>
        <row r="27">
          <cell r="C27" t="str">
            <v>Albany</v>
          </cell>
        </row>
        <row r="28">
          <cell r="C28" t="str">
            <v>Los Angeles</v>
          </cell>
        </row>
        <row r="29">
          <cell r="C29" t="str">
            <v>NYC</v>
          </cell>
        </row>
        <row r="30">
          <cell r="C30" t="str">
            <v>Minneapolis</v>
          </cell>
        </row>
        <row r="31">
          <cell r="C31" t="str">
            <v>Houston</v>
          </cell>
        </row>
      </sheetData>
      <sheetData sheetId="7">
        <row r="9">
          <cell r="J9">
            <v>2000</v>
          </cell>
          <cell r="K9" t="str">
            <v>2000_Annual</v>
          </cell>
          <cell r="L9" t="str">
            <v>January_2000</v>
          </cell>
          <cell r="M9" t="str">
            <v>February_2000</v>
          </cell>
          <cell r="N9" t="str">
            <v>March_2000</v>
          </cell>
          <cell r="O9" t="str">
            <v>April_2000</v>
          </cell>
          <cell r="P9" t="str">
            <v>May_2000</v>
          </cell>
          <cell r="Q9" t="str">
            <v>June_2000</v>
          </cell>
          <cell r="R9" t="str">
            <v>July_2000</v>
          </cell>
          <cell r="S9" t="str">
            <v>August_2000</v>
          </cell>
          <cell r="T9" t="str">
            <v>September_2000</v>
          </cell>
          <cell r="U9" t="str">
            <v>October_2000</v>
          </cell>
          <cell r="V9" t="str">
            <v>November_2000</v>
          </cell>
          <cell r="W9" t="str">
            <v>December_2000</v>
          </cell>
          <cell r="X9">
            <v>2001</v>
          </cell>
          <cell r="Y9" t="str">
            <v>2001_Annual</v>
          </cell>
          <cell r="Z9" t="str">
            <v>January_2001</v>
          </cell>
          <cell r="AA9" t="str">
            <v>February_2001</v>
          </cell>
          <cell r="AB9" t="str">
            <v>March_2001</v>
          </cell>
          <cell r="AC9" t="str">
            <v>April_2001</v>
          </cell>
          <cell r="AD9" t="str">
            <v>May_2001</v>
          </cell>
          <cell r="AE9" t="str">
            <v>June_2001</v>
          </cell>
          <cell r="AF9" t="str">
            <v>July_2001</v>
          </cell>
          <cell r="AG9" t="str">
            <v>August_2001</v>
          </cell>
          <cell r="AH9" t="str">
            <v>September_2001</v>
          </cell>
          <cell r="AI9" t="str">
            <v>October_2001</v>
          </cell>
          <cell r="AJ9" t="str">
            <v>November_2001</v>
          </cell>
          <cell r="AK9" t="str">
            <v>December_2001</v>
          </cell>
          <cell r="AL9">
            <v>2002</v>
          </cell>
          <cell r="AM9" t="str">
            <v>2002_Annual</v>
          </cell>
          <cell r="AN9" t="str">
            <v>January_2002</v>
          </cell>
          <cell r="AO9" t="str">
            <v>February_2002</v>
          </cell>
          <cell r="AP9" t="str">
            <v>March_2002</v>
          </cell>
          <cell r="AQ9" t="str">
            <v>April_2002</v>
          </cell>
          <cell r="AR9" t="str">
            <v>May_2002</v>
          </cell>
          <cell r="AS9" t="str">
            <v>June_2002</v>
          </cell>
          <cell r="AT9" t="str">
            <v>July_2002</v>
          </cell>
          <cell r="AU9" t="str">
            <v>August_2002</v>
          </cell>
          <cell r="AV9" t="str">
            <v>September_2002</v>
          </cell>
          <cell r="AW9" t="str">
            <v>October_2002</v>
          </cell>
          <cell r="AX9" t="str">
            <v>November_2002</v>
          </cell>
          <cell r="AY9" t="str">
            <v>December_2002</v>
          </cell>
          <cell r="AZ9">
            <v>2003</v>
          </cell>
          <cell r="BA9" t="str">
            <v>2003_Annual</v>
          </cell>
          <cell r="BB9" t="str">
            <v>January_2003</v>
          </cell>
          <cell r="BC9" t="str">
            <v>February_2003</v>
          </cell>
          <cell r="BD9" t="str">
            <v>March_2003</v>
          </cell>
          <cell r="BE9" t="str">
            <v>April_2003</v>
          </cell>
          <cell r="BF9" t="str">
            <v>May_2003</v>
          </cell>
          <cell r="BG9" t="str">
            <v>June_2003</v>
          </cell>
          <cell r="BH9" t="str">
            <v>July_2003</v>
          </cell>
          <cell r="BI9" t="str">
            <v>August_2003</v>
          </cell>
          <cell r="BJ9" t="str">
            <v>September_2003</v>
          </cell>
          <cell r="BK9" t="str">
            <v>October_2003</v>
          </cell>
          <cell r="BL9" t="str">
            <v>November_2003</v>
          </cell>
          <cell r="BM9" t="str">
            <v>December_2003</v>
          </cell>
          <cell r="BN9">
            <v>2004</v>
          </cell>
          <cell r="BO9" t="str">
            <v>2004_Annual</v>
          </cell>
          <cell r="BP9" t="str">
            <v>January_2004</v>
          </cell>
          <cell r="BQ9" t="str">
            <v>February_2004</v>
          </cell>
          <cell r="BR9" t="str">
            <v>March_2004</v>
          </cell>
          <cell r="BS9" t="str">
            <v>April_2004</v>
          </cell>
          <cell r="BT9" t="str">
            <v>May_2004</v>
          </cell>
          <cell r="BU9" t="str">
            <v>June_2004</v>
          </cell>
          <cell r="BV9" t="str">
            <v>July_2004</v>
          </cell>
          <cell r="BW9" t="str">
            <v>August_2004</v>
          </cell>
          <cell r="BX9" t="str">
            <v>September_2004</v>
          </cell>
          <cell r="BY9" t="str">
            <v>October_2004</v>
          </cell>
          <cell r="BZ9" t="str">
            <v>November_2004</v>
          </cell>
          <cell r="CA9" t="str">
            <v>December_2004</v>
          </cell>
          <cell r="CB9">
            <v>2005</v>
          </cell>
          <cell r="CC9" t="str">
            <v>2005_Annual</v>
          </cell>
          <cell r="CD9" t="str">
            <v>January_2005</v>
          </cell>
          <cell r="CE9" t="str">
            <v>February_2005</v>
          </cell>
          <cell r="CF9" t="str">
            <v>March_2005</v>
          </cell>
          <cell r="CG9" t="str">
            <v>April_2005</v>
          </cell>
          <cell r="CH9" t="str">
            <v>May_2005</v>
          </cell>
          <cell r="CI9" t="str">
            <v>June_2005</v>
          </cell>
          <cell r="CJ9" t="str">
            <v>July_2005</v>
          </cell>
          <cell r="CK9" t="str">
            <v>August_2005</v>
          </cell>
          <cell r="CL9" t="str">
            <v>September_2005</v>
          </cell>
          <cell r="CM9" t="str">
            <v>October_2005</v>
          </cell>
          <cell r="CN9" t="str">
            <v>November_2005</v>
          </cell>
          <cell r="CO9" t="str">
            <v>December_2005</v>
          </cell>
          <cell r="CP9">
            <v>2006</v>
          </cell>
          <cell r="CQ9" t="str">
            <v>2006_Annual</v>
          </cell>
          <cell r="CR9" t="str">
            <v>January_2006</v>
          </cell>
          <cell r="CS9" t="str">
            <v>February_2006</v>
          </cell>
          <cell r="CT9" t="str">
            <v>March_2006</v>
          </cell>
          <cell r="CU9" t="str">
            <v>April_2006</v>
          </cell>
          <cell r="CV9" t="str">
            <v>May_2006</v>
          </cell>
          <cell r="CW9" t="str">
            <v>June_2006</v>
          </cell>
          <cell r="CX9" t="str">
            <v>July_2006</v>
          </cell>
          <cell r="CY9" t="str">
            <v>August_2006</v>
          </cell>
          <cell r="CZ9" t="str">
            <v>September_2006</v>
          </cell>
          <cell r="DA9" t="str">
            <v>October_2006</v>
          </cell>
          <cell r="DB9" t="str">
            <v>November_2006</v>
          </cell>
          <cell r="DC9" t="str">
            <v>December_2006</v>
          </cell>
          <cell r="DD9">
            <v>2007</v>
          </cell>
          <cell r="DE9" t="str">
            <v>2007_Annual</v>
          </cell>
          <cell r="DF9" t="str">
            <v>January_2007</v>
          </cell>
          <cell r="DG9" t="str">
            <v>February_2007</v>
          </cell>
          <cell r="DH9" t="str">
            <v>March_2007</v>
          </cell>
          <cell r="DI9" t="str">
            <v>April_2007</v>
          </cell>
          <cell r="DJ9" t="str">
            <v>May_2007</v>
          </cell>
          <cell r="DK9" t="str">
            <v>June_2007</v>
          </cell>
          <cell r="DL9" t="str">
            <v>July_2007</v>
          </cell>
          <cell r="DM9" t="str">
            <v>August_2007</v>
          </cell>
          <cell r="DN9" t="str">
            <v>September_2007</v>
          </cell>
          <cell r="DO9" t="str">
            <v>October_2007</v>
          </cell>
          <cell r="DP9" t="str">
            <v>November_2007</v>
          </cell>
          <cell r="DQ9" t="str">
            <v>December_2007</v>
          </cell>
          <cell r="DR9">
            <v>2008</v>
          </cell>
          <cell r="DS9" t="str">
            <v>2008_Annual</v>
          </cell>
          <cell r="DT9" t="str">
            <v>January_2008</v>
          </cell>
          <cell r="DU9" t="str">
            <v>February_2008</v>
          </cell>
          <cell r="DV9" t="str">
            <v>March_2008</v>
          </cell>
          <cell r="DW9" t="str">
            <v>April_2008</v>
          </cell>
          <cell r="DX9" t="str">
            <v>May_2008</v>
          </cell>
          <cell r="DY9" t="str">
            <v>June_2008</v>
          </cell>
          <cell r="DZ9" t="str">
            <v>July_2008</v>
          </cell>
          <cell r="EA9" t="str">
            <v>August_2008</v>
          </cell>
          <cell r="EB9" t="str">
            <v>September_2008</v>
          </cell>
          <cell r="EC9" t="str">
            <v>October_2008</v>
          </cell>
          <cell r="ED9" t="str">
            <v>November_2008</v>
          </cell>
          <cell r="EE9" t="str">
            <v>December_2008</v>
          </cell>
          <cell r="EF9">
            <v>2009</v>
          </cell>
          <cell r="EG9" t="str">
            <v>2009_Annual</v>
          </cell>
          <cell r="EH9" t="str">
            <v>January_2009</v>
          </cell>
          <cell r="EI9" t="str">
            <v>February_2009</v>
          </cell>
          <cell r="EJ9" t="str">
            <v>March_2009</v>
          </cell>
          <cell r="EK9" t="str">
            <v>April_2009</v>
          </cell>
          <cell r="EL9" t="str">
            <v>May_2009</v>
          </cell>
          <cell r="EM9" t="str">
            <v>June_2009</v>
          </cell>
          <cell r="EN9" t="str">
            <v>July_2009</v>
          </cell>
          <cell r="EO9" t="str">
            <v>August_2009</v>
          </cell>
          <cell r="EP9" t="str">
            <v>September_2009</v>
          </cell>
          <cell r="EQ9" t="str">
            <v>October_2009</v>
          </cell>
          <cell r="ER9" t="str">
            <v>November_2009</v>
          </cell>
          <cell r="ES9" t="str">
            <v>December_2009</v>
          </cell>
          <cell r="ET9">
            <v>2010</v>
          </cell>
          <cell r="EU9" t="str">
            <v>2010_Annual</v>
          </cell>
          <cell r="EV9" t="str">
            <v>January_2010</v>
          </cell>
          <cell r="EW9" t="str">
            <v>February_2010</v>
          </cell>
          <cell r="EX9" t="str">
            <v>March_2010</v>
          </cell>
          <cell r="EY9" t="str">
            <v>April_2010</v>
          </cell>
          <cell r="EZ9" t="str">
            <v>May_2010</v>
          </cell>
          <cell r="FA9" t="str">
            <v>June_2010</v>
          </cell>
          <cell r="FB9" t="str">
            <v>July_2010</v>
          </cell>
          <cell r="FC9" t="str">
            <v>August_2010</v>
          </cell>
          <cell r="FD9" t="str">
            <v>September_2010</v>
          </cell>
          <cell r="FE9" t="str">
            <v>October_2010</v>
          </cell>
          <cell r="FF9" t="str">
            <v>November_2010</v>
          </cell>
          <cell r="FG9" t="str">
            <v>December_2010</v>
          </cell>
          <cell r="FH9">
            <v>2011</v>
          </cell>
          <cell r="FI9" t="str">
            <v>2011_Annual</v>
          </cell>
          <cell r="FJ9" t="str">
            <v>January_2011</v>
          </cell>
          <cell r="FK9" t="str">
            <v>February_2011</v>
          </cell>
          <cell r="FL9" t="str">
            <v>March_2011</v>
          </cell>
          <cell r="FM9" t="str">
            <v>April_2011</v>
          </cell>
          <cell r="FN9" t="str">
            <v>May_2011</v>
          </cell>
          <cell r="FO9" t="str">
            <v>June_2011</v>
          </cell>
          <cell r="FP9" t="str">
            <v>July_2011</v>
          </cell>
          <cell r="FQ9" t="str">
            <v>August_2011</v>
          </cell>
          <cell r="FR9" t="str">
            <v>September_2011</v>
          </cell>
          <cell r="FS9" t="str">
            <v>October_2011</v>
          </cell>
          <cell r="FT9" t="str">
            <v>November_2011</v>
          </cell>
          <cell r="FU9" t="str">
            <v>December_2011</v>
          </cell>
          <cell r="FV9">
            <v>2012</v>
          </cell>
          <cell r="FW9" t="str">
            <v>2012_Annual</v>
          </cell>
          <cell r="FX9" t="str">
            <v>January_2012</v>
          </cell>
          <cell r="FY9" t="str">
            <v>February_2012</v>
          </cell>
          <cell r="FZ9" t="str">
            <v>March_2012</v>
          </cell>
          <cell r="GA9" t="str">
            <v>April_2012</v>
          </cell>
          <cell r="GB9" t="str">
            <v>May_2012</v>
          </cell>
          <cell r="GC9" t="str">
            <v>June_2012</v>
          </cell>
          <cell r="GD9" t="str">
            <v>July_2012</v>
          </cell>
          <cell r="GE9" t="str">
            <v>August_2012</v>
          </cell>
          <cell r="GF9" t="str">
            <v>September_2012</v>
          </cell>
          <cell r="GG9" t="str">
            <v>October_2012</v>
          </cell>
          <cell r="GH9" t="str">
            <v>November_2012</v>
          </cell>
          <cell r="GI9" t="str">
            <v>December_2012</v>
          </cell>
          <cell r="GJ9">
            <v>2013</v>
          </cell>
          <cell r="GK9" t="str">
            <v>2013_Annual</v>
          </cell>
          <cell r="GL9" t="str">
            <v>January_2013</v>
          </cell>
          <cell r="GM9" t="str">
            <v>February_2013</v>
          </cell>
          <cell r="GN9" t="str">
            <v>March_2013</v>
          </cell>
          <cell r="GO9" t="str">
            <v>April_2013</v>
          </cell>
          <cell r="GP9" t="str">
            <v>May_2013</v>
          </cell>
          <cell r="GQ9" t="str">
            <v>June_2013</v>
          </cell>
          <cell r="GR9" t="str">
            <v>July_2013</v>
          </cell>
          <cell r="GS9" t="str">
            <v>August_2013</v>
          </cell>
          <cell r="GT9" t="str">
            <v>September_2013</v>
          </cell>
          <cell r="GU9" t="str">
            <v>October_2013</v>
          </cell>
          <cell r="GV9" t="str">
            <v>November_2013</v>
          </cell>
          <cell r="GW9" t="str">
            <v>December_2013</v>
          </cell>
          <cell r="GX9">
            <v>2014</v>
          </cell>
        </row>
      </sheetData>
      <sheetData sheetId="8">
        <row r="10">
          <cell r="C10" t="str">
            <v>Anthracite Coal</v>
          </cell>
        </row>
        <row r="11">
          <cell r="C11" t="str">
            <v>Bituminous Coal</v>
          </cell>
        </row>
        <row r="12">
          <cell r="C12" t="str">
            <v>Sub-bituminous Coal</v>
          </cell>
        </row>
        <row r="13">
          <cell r="C13" t="str">
            <v>Lignite Coal</v>
          </cell>
        </row>
        <row r="14">
          <cell r="C14" t="str">
            <v>Unspecified Coal (Residential/Commercial)</v>
          </cell>
        </row>
        <row r="15">
          <cell r="C15" t="str">
            <v>Unspecified Coal (Industrial Coking)</v>
          </cell>
        </row>
        <row r="16">
          <cell r="C16" t="str">
            <v>Unspecified Coal (Industrial Other)</v>
          </cell>
        </row>
        <row r="17">
          <cell r="C17" t="str">
            <v>Unspecified Coal (Electric Power)</v>
          </cell>
        </row>
        <row r="18">
          <cell r="C18" t="str">
            <v>Coal Coke</v>
          </cell>
        </row>
        <row r="19">
          <cell r="C19" t="str">
            <v>Natural Gas</v>
          </cell>
        </row>
        <row r="20">
          <cell r="C20" t="str">
            <v>Compressed Natural Gas</v>
          </cell>
        </row>
        <row r="21">
          <cell r="C21" t="str">
            <v>Asphalt/Road Oil</v>
          </cell>
        </row>
        <row r="22">
          <cell r="C22" t="str">
            <v>Distillate Fuel Oil</v>
          </cell>
        </row>
        <row r="23">
          <cell r="C23" t="str">
            <v>Residual Fuel Oil</v>
          </cell>
        </row>
        <row r="24">
          <cell r="C24" t="str">
            <v>Crude Oil</v>
          </cell>
        </row>
        <row r="25">
          <cell r="C25" t="str">
            <v>Naphtha</v>
          </cell>
        </row>
        <row r="26">
          <cell r="C26" t="str">
            <v>Special Naphtha</v>
          </cell>
        </row>
        <row r="27">
          <cell r="C27" t="str">
            <v>Unfinished Oils</v>
          </cell>
        </row>
        <row r="28">
          <cell r="C28" t="str">
            <v>Waxes</v>
          </cell>
        </row>
        <row r="29">
          <cell r="C29" t="str">
            <v>Kerosene</v>
          </cell>
        </row>
        <row r="30">
          <cell r="C30" t="str">
            <v>Petroleum Coke</v>
          </cell>
        </row>
        <row r="31">
          <cell r="C31" t="str">
            <v>LPG</v>
          </cell>
        </row>
        <row r="32">
          <cell r="C32" t="str">
            <v>Ethane</v>
          </cell>
        </row>
        <row r="33">
          <cell r="C33" t="str">
            <v>Propane</v>
          </cell>
        </row>
        <row r="34">
          <cell r="C34" t="str">
            <v>Isobutane</v>
          </cell>
        </row>
        <row r="35">
          <cell r="C35" t="str">
            <v>n-Butane</v>
          </cell>
        </row>
        <row r="36">
          <cell r="C36" t="str">
            <v>Lubricants</v>
          </cell>
        </row>
        <row r="37">
          <cell r="C37" t="str">
            <v>Motor Gasoline</v>
          </cell>
        </row>
        <row r="38">
          <cell r="C38" t="str">
            <v>Natural Gasoline</v>
          </cell>
        </row>
        <row r="39">
          <cell r="C39" t="str">
            <v>Pentanes Plus</v>
          </cell>
        </row>
        <row r="40">
          <cell r="C40" t="str">
            <v>Diesel Fuel</v>
          </cell>
        </row>
        <row r="41">
          <cell r="C41" t="str">
            <v>Aviation Gasoline</v>
          </cell>
        </row>
        <row r="42">
          <cell r="C42" t="str">
            <v>Jet Fuel</v>
          </cell>
        </row>
        <row r="43">
          <cell r="C43" t="str">
            <v>Petrochemical Feedstocks</v>
          </cell>
        </row>
        <row r="44">
          <cell r="C44" t="str">
            <v>Other Oil (&gt;401 deg. F)</v>
          </cell>
        </row>
        <row r="45">
          <cell r="C45" t="str">
            <v>Biomass (Solid)</v>
          </cell>
        </row>
        <row r="46">
          <cell r="C46" t="str">
            <v>Ethanol (100%)</v>
          </cell>
        </row>
        <row r="47">
          <cell r="C47" t="str">
            <v>Biodiesel (100%)</v>
          </cell>
        </row>
        <row r="48">
          <cell r="C48" t="str">
            <v>Electricity</v>
          </cell>
        </row>
        <row r="50">
          <cell r="C50" t="str">
            <v>User Defined Fuel 1</v>
          </cell>
        </row>
        <row r="51">
          <cell r="C51" t="str">
            <v>User Defined Fuel 2</v>
          </cell>
        </row>
        <row r="52">
          <cell r="C52" t="str">
            <v>User Defined Fuel 3</v>
          </cell>
        </row>
        <row r="53">
          <cell r="C53" t="str">
            <v>User Defined Electricity 1</v>
          </cell>
        </row>
        <row r="54">
          <cell r="C54" t="str">
            <v>User Defined Electricity 2</v>
          </cell>
        </row>
        <row r="55">
          <cell r="C55" t="str">
            <v>User Defined Electricity 3</v>
          </cell>
        </row>
        <row r="116">
          <cell r="C116" t="str">
            <v>MMBtu / Short Ton</v>
          </cell>
          <cell r="D116" t="str">
            <v>MMBtu / Pound</v>
          </cell>
          <cell r="E116" t="str">
            <v>MMBtu / Thousand Short Tons</v>
          </cell>
          <cell r="F116" t="str">
            <v>MMBtu / Million Short Tons</v>
          </cell>
          <cell r="G116" t="str">
            <v>MMBtu / Metric Tons</v>
          </cell>
          <cell r="H116" t="str">
            <v>MMBtu / Kilograms</v>
          </cell>
          <cell r="I116" t="str">
            <v>MMBtu / Thousand Metric Tons</v>
          </cell>
          <cell r="J116" t="str">
            <v>MMBtu / Million Metric Tons</v>
          </cell>
        </row>
        <row r="120">
          <cell r="C120" t="str">
            <v>MMBtu / Barrel</v>
          </cell>
          <cell r="D120" t="str">
            <v>MMBtu / Thousand Barrels</v>
          </cell>
          <cell r="E120" t="str">
            <v>MMBtu / Million Barrels</v>
          </cell>
          <cell r="F120" t="str">
            <v>MMBtu / Gallon</v>
          </cell>
          <cell r="G120" t="str">
            <v>MMBtu / Thousand Gallons</v>
          </cell>
          <cell r="H120" t="str">
            <v>MMBtu / Million Gallons</v>
          </cell>
          <cell r="I120" t="str">
            <v>MMBtu / Liter</v>
          </cell>
          <cell r="J120" t="str">
            <v>MMBtu / Kiloliter</v>
          </cell>
        </row>
        <row r="124">
          <cell r="C124" t="str">
            <v>MMBtu / Thousand Cubic Feet</v>
          </cell>
          <cell r="D124" t="str">
            <v>MMBtu / Cubic Foot</v>
          </cell>
          <cell r="E124" t="str">
            <v>MMBtu / Million Cubic Feet</v>
          </cell>
          <cell r="F124" t="str">
            <v>MMBtu / Cubic Yard</v>
          </cell>
          <cell r="G124" t="str">
            <v>MMBtu / Cubic Meter</v>
          </cell>
        </row>
      </sheetData>
      <sheetData sheetId="10">
        <row r="3">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row>
        <row r="10">
          <cell r="B10" t="str">
            <v>Organization</v>
          </cell>
        </row>
        <row r="11">
          <cell r="B11" t="str">
            <v>Fairfax</v>
          </cell>
        </row>
        <row r="12">
          <cell r="B12" t="str">
            <v>Albany</v>
          </cell>
        </row>
        <row r="13">
          <cell r="B13" t="str">
            <v>Los Angeles</v>
          </cell>
        </row>
        <row r="14">
          <cell r="B14" t="str">
            <v>NYC</v>
          </cell>
        </row>
        <row r="15">
          <cell r="B15" t="str">
            <v>Minneapolis</v>
          </cell>
        </row>
        <row r="16">
          <cell r="B16" t="str">
            <v>Houston</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sheetData>
      <sheetData sheetId="11">
        <row r="9">
          <cell r="J9" t="str">
            <v>January</v>
          </cell>
          <cell r="K9" t="str">
            <v>February</v>
          </cell>
          <cell r="L9" t="str">
            <v>March</v>
          </cell>
          <cell r="M9" t="str">
            <v>April</v>
          </cell>
          <cell r="N9" t="str">
            <v>May</v>
          </cell>
          <cell r="O9" t="str">
            <v>June</v>
          </cell>
          <cell r="P9" t="str">
            <v>July</v>
          </cell>
          <cell r="Q9" t="str">
            <v>August</v>
          </cell>
          <cell r="R9" t="str">
            <v>September</v>
          </cell>
          <cell r="S9" t="str">
            <v>October</v>
          </cell>
          <cell r="T9" t="str">
            <v>November</v>
          </cell>
          <cell r="U9" t="str">
            <v>December</v>
          </cell>
        </row>
      </sheetData>
      <sheetData sheetId="37">
        <row r="9">
          <cell r="B9">
            <v>2002</v>
          </cell>
          <cell r="C9">
            <v>2014</v>
          </cell>
        </row>
        <row r="86">
          <cell r="G86">
            <v>2002</v>
          </cell>
        </row>
        <row r="90">
          <cell r="G90">
            <v>2002</v>
          </cell>
        </row>
        <row r="98">
          <cell r="G98">
            <v>2002</v>
          </cell>
        </row>
        <row r="102">
          <cell r="G102">
            <v>2002</v>
          </cell>
        </row>
      </sheetData>
      <sheetData sheetId="38">
        <row r="9">
          <cell r="B9">
            <v>2000</v>
          </cell>
          <cell r="C9">
            <v>2014</v>
          </cell>
        </row>
        <row r="86">
          <cell r="G86">
            <v>2000</v>
          </cell>
        </row>
        <row r="91">
          <cell r="G91">
            <v>2000</v>
          </cell>
        </row>
        <row r="101">
          <cell r="G101">
            <v>2000</v>
          </cell>
        </row>
        <row r="106">
          <cell r="G106">
            <v>2000</v>
          </cell>
        </row>
      </sheetData>
      <sheetData sheetId="39">
        <row r="8">
          <cell r="B8">
            <v>2000</v>
          </cell>
          <cell r="C8">
            <v>2014</v>
          </cell>
        </row>
        <row r="23">
          <cell r="D23">
            <v>2000</v>
          </cell>
        </row>
        <row r="47">
          <cell r="D47">
            <v>2000</v>
          </cell>
        </row>
        <row r="71">
          <cell r="E71">
            <v>2000</v>
          </cell>
        </row>
      </sheetData>
      <sheetData sheetId="40">
        <row r="11">
          <cell r="B11">
            <v>2001</v>
          </cell>
          <cell r="C11">
            <v>2005</v>
          </cell>
        </row>
        <row r="21">
          <cell r="E21">
            <v>2001</v>
          </cell>
        </row>
        <row r="47">
          <cell r="E47">
            <v>2001</v>
          </cell>
        </row>
      </sheetData>
      <sheetData sheetId="41">
        <row r="10">
          <cell r="B10">
            <v>2000</v>
          </cell>
          <cell r="C10">
            <v>2014</v>
          </cell>
        </row>
        <row r="22">
          <cell r="E22">
            <v>2000</v>
          </cell>
        </row>
        <row r="46">
          <cell r="E46">
            <v>2000</v>
          </cell>
        </row>
        <row r="72">
          <cell r="F72">
            <v>2000</v>
          </cell>
        </row>
      </sheetData>
      <sheetData sheetId="42">
        <row r="11">
          <cell r="B11">
            <v>2000</v>
          </cell>
          <cell r="C11">
            <v>2014</v>
          </cell>
        </row>
        <row r="24">
          <cell r="E24">
            <v>2000</v>
          </cell>
        </row>
        <row r="48">
          <cell r="E48">
            <v>2000</v>
          </cell>
        </row>
      </sheetData>
      <sheetData sheetId="43">
        <row r="11">
          <cell r="B11">
            <v>2000</v>
          </cell>
          <cell r="C11">
            <v>2014</v>
          </cell>
        </row>
        <row r="25">
          <cell r="D25">
            <v>2000</v>
          </cell>
        </row>
      </sheetData>
      <sheetData sheetId="44">
        <row r="11">
          <cell r="B11">
            <v>2000</v>
          </cell>
          <cell r="C11">
            <v>2014</v>
          </cell>
        </row>
        <row r="24">
          <cell r="D24">
            <v>2000</v>
          </cell>
        </row>
        <row r="48">
          <cell r="D48">
            <v>2000</v>
          </cell>
        </row>
        <row r="72">
          <cell r="D72">
            <v>2000</v>
          </cell>
        </row>
      </sheetData>
      <sheetData sheetId="45">
        <row r="41">
          <cell r="B41" t="str">
            <v>Source Energy Use</v>
          </cell>
        </row>
        <row r="42">
          <cell r="B42" t="str">
            <v>Site Energy Use</v>
          </cell>
        </row>
        <row r="43">
          <cell r="B43" t="str">
            <v>Energy Related GHG Emissions</v>
          </cell>
        </row>
      </sheetData>
      <sheetData sheetId="54">
        <row r="9">
          <cell r="D9" t="str">
            <v>Short Tons</v>
          </cell>
          <cell r="E9" t="str">
            <v>Pounds</v>
          </cell>
          <cell r="F9" t="str">
            <v>Thousand Short Tons</v>
          </cell>
          <cell r="G9" t="str">
            <v>Million Short Tons</v>
          </cell>
          <cell r="H9" t="str">
            <v>Metric Tons</v>
          </cell>
          <cell r="I9" t="str">
            <v>Kilograms</v>
          </cell>
          <cell r="J9" t="str">
            <v>Thousand Metric Tons</v>
          </cell>
          <cell r="K9" t="str">
            <v>Million Metric Tons</v>
          </cell>
          <cell r="L9" t="str">
            <v>Barrels</v>
          </cell>
          <cell r="M9" t="str">
            <v>Thousand Barrels</v>
          </cell>
          <cell r="N9" t="str">
            <v>Million Barrels</v>
          </cell>
          <cell r="O9" t="str">
            <v>Gallons</v>
          </cell>
          <cell r="P9" t="str">
            <v>Thousand Gallons</v>
          </cell>
          <cell r="Q9" t="str">
            <v>Million Gallons</v>
          </cell>
          <cell r="R9" t="str">
            <v>Liters</v>
          </cell>
          <cell r="S9" t="str">
            <v>Kiloliters</v>
          </cell>
          <cell r="T9" t="str">
            <v>Thousand Cubic Feet</v>
          </cell>
          <cell r="U9" t="str">
            <v>Cubic Feet</v>
          </cell>
          <cell r="V9" t="str">
            <v>Million Cubic Feet</v>
          </cell>
          <cell r="W9" t="str">
            <v>Cubic Yards</v>
          </cell>
          <cell r="X9" t="str">
            <v>Cubic Meters</v>
          </cell>
          <cell r="Y9" t="str">
            <v>MMBtus</v>
          </cell>
          <cell r="Z9" t="str">
            <v>Therms</v>
          </cell>
          <cell r="AA9" t="str">
            <v>kWh</v>
          </cell>
          <cell r="AB9" t="str">
            <v>MWh</v>
          </cell>
        </row>
      </sheetData>
      <sheetData sheetId="57">
        <row r="6">
          <cell r="B6" t="str">
            <v>AKGD</v>
          </cell>
        </row>
        <row r="7">
          <cell r="B7" t="str">
            <v>AKMS</v>
          </cell>
        </row>
        <row r="8">
          <cell r="B8" t="str">
            <v>AZNM</v>
          </cell>
        </row>
        <row r="9">
          <cell r="B9" t="str">
            <v>CAMX</v>
          </cell>
        </row>
        <row r="10">
          <cell r="B10" t="str">
            <v>ERCT</v>
          </cell>
        </row>
        <row r="11">
          <cell r="B11" t="str">
            <v>FRCC</v>
          </cell>
        </row>
        <row r="12">
          <cell r="B12" t="str">
            <v>HIMS</v>
          </cell>
        </row>
        <row r="13">
          <cell r="B13" t="str">
            <v>HIOA</v>
          </cell>
        </row>
        <row r="14">
          <cell r="B14" t="str">
            <v>MROE</v>
          </cell>
        </row>
        <row r="15">
          <cell r="B15" t="str">
            <v>MROW</v>
          </cell>
        </row>
        <row r="16">
          <cell r="B16" t="str">
            <v>NEWE</v>
          </cell>
        </row>
        <row r="17">
          <cell r="B17" t="str">
            <v>NWPP</v>
          </cell>
        </row>
        <row r="18">
          <cell r="B18" t="str">
            <v>NYCW</v>
          </cell>
        </row>
        <row r="19">
          <cell r="B19" t="str">
            <v>NYLI</v>
          </cell>
        </row>
        <row r="20">
          <cell r="B20" t="str">
            <v>NYUP</v>
          </cell>
        </row>
        <row r="21">
          <cell r="B21" t="str">
            <v>RFCE</v>
          </cell>
        </row>
        <row r="22">
          <cell r="B22" t="str">
            <v>RFCM</v>
          </cell>
        </row>
        <row r="23">
          <cell r="B23" t="str">
            <v>RFCW</v>
          </cell>
        </row>
        <row r="24">
          <cell r="B24" t="str">
            <v>RMPA</v>
          </cell>
        </row>
        <row r="25">
          <cell r="B25" t="str">
            <v>SPNO</v>
          </cell>
        </row>
        <row r="26">
          <cell r="B26" t="str">
            <v>SPSO</v>
          </cell>
        </row>
        <row r="27">
          <cell r="B27" t="str">
            <v>SRMV</v>
          </cell>
        </row>
        <row r="28">
          <cell r="B28" t="str">
            <v>SRMW</v>
          </cell>
        </row>
        <row r="29">
          <cell r="B29" t="str">
            <v>SRSO</v>
          </cell>
        </row>
        <row r="30">
          <cell r="B30" t="str">
            <v>SRTV</v>
          </cell>
        </row>
        <row r="31">
          <cell r="B31" t="str">
            <v>SRVC</v>
          </cell>
        </row>
      </sheetData>
      <sheetData sheetId="58">
        <row r="65">
          <cell r="C65" t="str">
            <v>Coal</v>
          </cell>
        </row>
        <row r="66">
          <cell r="C66" t="str">
            <v>Petroleum</v>
          </cell>
        </row>
        <row r="67">
          <cell r="C67" t="str">
            <v>Natural Gas</v>
          </cell>
        </row>
        <row r="68">
          <cell r="C68" t="str">
            <v>Biomass</v>
          </cell>
        </row>
        <row r="69">
          <cell r="C69" t="str">
            <v>Other - Solid</v>
          </cell>
        </row>
        <row r="70">
          <cell r="C70" t="str">
            <v>Other - Liquid</v>
          </cell>
        </row>
        <row r="71">
          <cell r="C71" t="str">
            <v>Other - Gas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Main Menu"/>
      <sheetName val="Tool Map"/>
      <sheetName val="Dashboard"/>
      <sheetName val="Dash Background"/>
      <sheetName val="Basic Information"/>
      <sheetName val="Fuel Types"/>
      <sheetName val="Steam and Transport"/>
      <sheetName val="Lists"/>
      <sheetName val="Monthly Data Year 1"/>
      <sheetName val="Monthly Data Year 2"/>
      <sheetName val="Monthly Data Year 3"/>
      <sheetName val="Monthly Data Year 4"/>
      <sheetName val="Monthly Data Year 5"/>
      <sheetName val="Monthly Data Year 6"/>
      <sheetName val="Monthly Data Year 7"/>
      <sheetName val="Monthly Data Year 8"/>
      <sheetName val="Monthly Data Year 9"/>
      <sheetName val="Monthly Data Year 10"/>
      <sheetName val="Monthly Data Year 11"/>
      <sheetName val="Monthly Data Year 12"/>
      <sheetName val="Monthly Data Year 13"/>
      <sheetName val="Monthly Data Year 14"/>
      <sheetName val="Monthly Data Year 15"/>
      <sheetName val="Monthly Data All"/>
      <sheetName val="Energy Data"/>
      <sheetName val="Production Data"/>
      <sheetName val="Production Process Emissions"/>
      <sheetName val="Other Considerations"/>
      <sheetName val="Reduction Goal"/>
      <sheetName val="Reduction Goal Tracking"/>
      <sheetName val="Report Control Panel"/>
      <sheetName val="Auto Emissions Calcs"/>
      <sheetName val="Facility Energy Usage"/>
      <sheetName val="Total Facility Emissions"/>
      <sheetName val="Summary Data"/>
      <sheetName val="At a Glance Summary"/>
      <sheetName val="At a Glance Intensity Summary"/>
      <sheetName val="At a Glance Goal Summary"/>
      <sheetName val="Indexed Graphs"/>
      <sheetName val="Energy Summary"/>
      <sheetName val="Energy Use vs. Time Summary"/>
      <sheetName val="GHG Report"/>
      <sheetName val="Cost Report"/>
      <sheetName val="Monthly Report"/>
      <sheetName val="Equivalencies Report"/>
      <sheetName val="Energy Program Accomplishments"/>
      <sheetName val="Carbon Costs"/>
      <sheetName val="Statement of Energy Improvement"/>
      <sheetName val="Reference Tables Beyond Here"/>
      <sheetName val="Dash Background Desc"/>
      <sheetName val="Reduction Goal Desc"/>
      <sheetName val="Reduction Goal Tracking Desc"/>
      <sheetName val="Heat Values"/>
      <sheetName val="CO2 Emissions Factors"/>
      <sheetName val="Non CO2 Emissions Factors"/>
      <sheetName val="eGRID Electricity Factors"/>
      <sheetName val="Oxidation Factors"/>
      <sheetName val="Definitions"/>
      <sheetName val="Conversion Factors"/>
    </sheetNames>
    <sheetDataSet>
      <sheetData sheetId="53">
        <row r="9">
          <cell r="D9" t="str">
            <v>Short Tons</v>
          </cell>
          <cell r="E9" t="str">
            <v>Pounds</v>
          </cell>
          <cell r="F9" t="str">
            <v>Thousand Short Tons</v>
          </cell>
          <cell r="G9" t="str">
            <v>Million Short Tons</v>
          </cell>
          <cell r="H9" t="str">
            <v>Metric Tons</v>
          </cell>
          <cell r="I9" t="str">
            <v>Kilograms</v>
          </cell>
          <cell r="J9" t="str">
            <v>Thousand Metric Tons</v>
          </cell>
          <cell r="K9" t="str">
            <v>Million Metric Tons</v>
          </cell>
          <cell r="L9" t="str">
            <v>Barrels</v>
          </cell>
          <cell r="M9" t="str">
            <v>Thousand Barrels</v>
          </cell>
          <cell r="N9" t="str">
            <v>Million Barrels</v>
          </cell>
          <cell r="O9" t="str">
            <v>Gallons</v>
          </cell>
          <cell r="P9" t="str">
            <v>Thousand Gallons</v>
          </cell>
          <cell r="Q9" t="str">
            <v>Million Gallons</v>
          </cell>
          <cell r="R9" t="str">
            <v>Liters</v>
          </cell>
          <cell r="S9" t="str">
            <v>Kiloliters</v>
          </cell>
          <cell r="T9" t="str">
            <v>Thousand Cubic Feet</v>
          </cell>
          <cell r="U9" t="str">
            <v>Cubic Feet</v>
          </cell>
          <cell r="V9" t="str">
            <v>Million Cubic Feet</v>
          </cell>
          <cell r="W9" t="str">
            <v>Cubic Yards</v>
          </cell>
          <cell r="X9" t="str">
            <v>Cubic Meters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P47"/>
  <sheetViews>
    <sheetView tabSelected="1" zoomScalePageLayoutView="0" workbookViewId="0" topLeftCell="A1">
      <selection activeCell="G3" sqref="G3"/>
    </sheetView>
  </sheetViews>
  <sheetFormatPr defaultColWidth="9.140625" defaultRowHeight="12.75"/>
  <cols>
    <col min="1" max="1" width="2.140625" style="10" customWidth="1"/>
    <col min="2" max="2" width="2.8515625" style="10" customWidth="1"/>
    <col min="3" max="3" width="9.140625" style="19" customWidth="1"/>
    <col min="4" max="11" width="9.140625" style="10" customWidth="1"/>
    <col min="12" max="12" width="23.7109375" style="10" customWidth="1"/>
    <col min="13" max="13" width="3.7109375" style="10" customWidth="1"/>
    <col min="14" max="14" width="9.140625" style="26" customWidth="1"/>
    <col min="15" max="16384" width="9.140625" style="10" customWidth="1"/>
  </cols>
  <sheetData>
    <row r="2" spans="2:13" ht="12">
      <c r="B2" s="1"/>
      <c r="C2" s="20"/>
      <c r="D2" s="2"/>
      <c r="E2" s="2"/>
      <c r="F2" s="2"/>
      <c r="G2" s="2"/>
      <c r="H2" s="2"/>
      <c r="I2" s="2"/>
      <c r="J2" s="2"/>
      <c r="K2" s="2"/>
      <c r="L2" s="2"/>
      <c r="M2" s="3"/>
    </row>
    <row r="3" spans="2:13" ht="18">
      <c r="B3" s="4"/>
      <c r="C3" s="10"/>
      <c r="E3" s="24" t="s">
        <v>21</v>
      </c>
      <c r="F3" s="15"/>
      <c r="G3" s="15"/>
      <c r="H3" s="5"/>
      <c r="I3" s="5"/>
      <c r="J3" s="5"/>
      <c r="K3" s="5"/>
      <c r="L3" s="5"/>
      <c r="M3" s="6"/>
    </row>
    <row r="4" spans="2:13" ht="12.75">
      <c r="B4" s="4"/>
      <c r="C4" s="17"/>
      <c r="D4" s="5"/>
      <c r="E4" s="5"/>
      <c r="F4" s="5"/>
      <c r="G4" s="5"/>
      <c r="H4" s="5"/>
      <c r="I4" s="5"/>
      <c r="J4" s="5"/>
      <c r="K4" s="5"/>
      <c r="L4" s="5"/>
      <c r="M4" s="6"/>
    </row>
    <row r="5" spans="2:13" ht="12.75">
      <c r="B5" s="4"/>
      <c r="C5" s="25"/>
      <c r="D5" s="25"/>
      <c r="E5" s="168" t="s">
        <v>46</v>
      </c>
      <c r="F5" s="168"/>
      <c r="G5" s="168"/>
      <c r="H5" s="168"/>
      <c r="I5" s="168"/>
      <c r="J5" s="168"/>
      <c r="K5" s="168"/>
      <c r="L5" s="168"/>
      <c r="M5" s="6"/>
    </row>
    <row r="6" spans="2:13" ht="12.75">
      <c r="B6" s="4"/>
      <c r="C6" s="25"/>
      <c r="D6" s="25"/>
      <c r="E6" s="168"/>
      <c r="F6" s="168"/>
      <c r="G6" s="168"/>
      <c r="H6" s="168"/>
      <c r="I6" s="168"/>
      <c r="J6" s="168"/>
      <c r="K6" s="168"/>
      <c r="L6" s="168"/>
      <c r="M6" s="6"/>
    </row>
    <row r="7" spans="2:13" ht="12.75">
      <c r="B7" s="4"/>
      <c r="C7" s="25"/>
      <c r="D7" s="25"/>
      <c r="E7" s="168"/>
      <c r="F7" s="168"/>
      <c r="G7" s="168"/>
      <c r="H7" s="168"/>
      <c r="I7" s="168"/>
      <c r="J7" s="168"/>
      <c r="K7" s="168"/>
      <c r="L7" s="168"/>
      <c r="M7" s="6"/>
    </row>
    <row r="8" spans="2:13" ht="27.75" customHeight="1">
      <c r="B8" s="4"/>
      <c r="C8" s="25"/>
      <c r="D8" s="25"/>
      <c r="E8" s="168"/>
      <c r="F8" s="168"/>
      <c r="G8" s="168"/>
      <c r="H8" s="168"/>
      <c r="I8" s="168"/>
      <c r="J8" s="168"/>
      <c r="K8" s="168"/>
      <c r="L8" s="168"/>
      <c r="M8" s="6"/>
    </row>
    <row r="9" spans="2:13" ht="12.75">
      <c r="B9" s="4"/>
      <c r="C9" s="25"/>
      <c r="D9" s="25"/>
      <c r="E9" s="25"/>
      <c r="F9" s="25"/>
      <c r="G9" s="25"/>
      <c r="H9" s="25"/>
      <c r="I9" s="25"/>
      <c r="J9" s="25"/>
      <c r="K9" s="25"/>
      <c r="L9" s="25"/>
      <c r="M9" s="6"/>
    </row>
    <row r="10" spans="2:13" ht="25.5" customHeight="1">
      <c r="B10" s="4"/>
      <c r="C10" s="171" t="s">
        <v>69</v>
      </c>
      <c r="D10" s="172"/>
      <c r="E10" s="172"/>
      <c r="F10" s="172"/>
      <c r="G10" s="172"/>
      <c r="H10" s="172"/>
      <c r="I10" s="172"/>
      <c r="J10" s="172"/>
      <c r="K10" s="172"/>
      <c r="L10" s="172"/>
      <c r="M10" s="6"/>
    </row>
    <row r="11" spans="2:13" ht="12">
      <c r="B11" s="4"/>
      <c r="C11" s="21"/>
      <c r="D11" s="16"/>
      <c r="E11" s="16"/>
      <c r="F11" s="16"/>
      <c r="G11" s="16"/>
      <c r="H11" s="16"/>
      <c r="I11" s="16"/>
      <c r="J11" s="16"/>
      <c r="K11" s="16"/>
      <c r="L11" s="16"/>
      <c r="M11" s="6"/>
    </row>
    <row r="12" spans="2:13" ht="12.75">
      <c r="B12" s="4"/>
      <c r="C12" s="22" t="s">
        <v>22</v>
      </c>
      <c r="D12" s="5"/>
      <c r="E12" s="5"/>
      <c r="F12" s="5"/>
      <c r="G12" s="5"/>
      <c r="H12" s="5"/>
      <c r="I12" s="5"/>
      <c r="J12" s="5"/>
      <c r="K12" s="5"/>
      <c r="L12" s="5"/>
      <c r="M12" s="6"/>
    </row>
    <row r="13" spans="2:13" ht="9" customHeight="1">
      <c r="B13" s="4"/>
      <c r="C13" s="17"/>
      <c r="D13" s="5"/>
      <c r="E13" s="5"/>
      <c r="F13" s="5"/>
      <c r="G13" s="5"/>
      <c r="H13" s="5"/>
      <c r="I13" s="5"/>
      <c r="J13" s="5"/>
      <c r="K13" s="5"/>
      <c r="L13" s="5"/>
      <c r="M13" s="6"/>
    </row>
    <row r="14" spans="2:13" ht="18" customHeight="1">
      <c r="B14" s="4"/>
      <c r="C14" s="17">
        <v>1</v>
      </c>
      <c r="D14" s="18" t="s">
        <v>30</v>
      </c>
      <c r="E14" s="18"/>
      <c r="F14" s="18"/>
      <c r="G14" s="18"/>
      <c r="H14" s="18"/>
      <c r="I14" s="18"/>
      <c r="J14" s="18"/>
      <c r="K14" s="18"/>
      <c r="L14" s="18"/>
      <c r="M14" s="6"/>
    </row>
    <row r="15" spans="2:13" ht="49.5" customHeight="1">
      <c r="B15" s="4"/>
      <c r="C15" s="17">
        <v>2</v>
      </c>
      <c r="D15" s="166" t="s">
        <v>151</v>
      </c>
      <c r="E15" s="168"/>
      <c r="F15" s="168"/>
      <c r="G15" s="168"/>
      <c r="H15" s="168"/>
      <c r="I15" s="168"/>
      <c r="J15" s="168"/>
      <c r="K15" s="168"/>
      <c r="L15" s="168"/>
      <c r="M15" s="169"/>
    </row>
    <row r="16" spans="2:13" ht="18" customHeight="1">
      <c r="B16" s="4"/>
      <c r="C16" s="17">
        <v>3</v>
      </c>
      <c r="D16" s="18" t="s">
        <v>48</v>
      </c>
      <c r="E16" s="18"/>
      <c r="F16" s="18"/>
      <c r="G16" s="18"/>
      <c r="H16" s="18"/>
      <c r="I16" s="18"/>
      <c r="J16" s="18"/>
      <c r="K16" s="18"/>
      <c r="L16" s="18"/>
      <c r="M16" s="6"/>
    </row>
    <row r="17" spans="2:13" ht="18" customHeight="1">
      <c r="B17" s="4"/>
      <c r="C17" s="17">
        <v>4</v>
      </c>
      <c r="D17" s="18" t="s">
        <v>36</v>
      </c>
      <c r="E17" s="18"/>
      <c r="F17" s="18"/>
      <c r="G17" s="18"/>
      <c r="H17" s="18"/>
      <c r="I17" s="18"/>
      <c r="J17" s="18"/>
      <c r="K17" s="18"/>
      <c r="L17" s="18"/>
      <c r="M17" s="6"/>
    </row>
    <row r="18" spans="2:13" ht="54" customHeight="1">
      <c r="B18" s="4"/>
      <c r="C18" s="17">
        <v>5</v>
      </c>
      <c r="D18" s="166" t="s">
        <v>130</v>
      </c>
      <c r="E18" s="168"/>
      <c r="F18" s="168"/>
      <c r="G18" s="168"/>
      <c r="H18" s="168"/>
      <c r="I18" s="168"/>
      <c r="J18" s="168"/>
      <c r="K18" s="168"/>
      <c r="L18" s="168"/>
      <c r="M18" s="169"/>
    </row>
    <row r="19" spans="2:13" ht="51.75" customHeight="1">
      <c r="B19" s="4"/>
      <c r="C19" s="17">
        <v>6</v>
      </c>
      <c r="D19" s="166" t="s">
        <v>131</v>
      </c>
      <c r="E19" s="166"/>
      <c r="F19" s="166"/>
      <c r="G19" s="166"/>
      <c r="H19" s="166"/>
      <c r="I19" s="166"/>
      <c r="J19" s="166"/>
      <c r="K19" s="166"/>
      <c r="L19" s="166"/>
      <c r="M19" s="167"/>
    </row>
    <row r="20" spans="2:13" ht="12">
      <c r="B20" s="4"/>
      <c r="C20" s="17"/>
      <c r="D20" s="18" t="s">
        <v>38</v>
      </c>
      <c r="E20" s="18"/>
      <c r="F20" s="18"/>
      <c r="G20" s="18"/>
      <c r="H20" s="18"/>
      <c r="I20" s="18"/>
      <c r="J20" s="18"/>
      <c r="K20" s="18"/>
      <c r="L20" s="18"/>
      <c r="M20" s="6"/>
    </row>
    <row r="21" spans="2:13" ht="52.5" customHeight="1">
      <c r="B21" s="4"/>
      <c r="C21" s="17"/>
      <c r="D21" s="166" t="s">
        <v>139</v>
      </c>
      <c r="E21" s="168"/>
      <c r="F21" s="168"/>
      <c r="G21" s="168"/>
      <c r="H21" s="168"/>
      <c r="I21" s="168"/>
      <c r="J21" s="168"/>
      <c r="K21" s="168"/>
      <c r="L21" s="168"/>
      <c r="M21" s="6"/>
    </row>
    <row r="22" spans="2:13" ht="14.25" customHeight="1">
      <c r="B22" s="4"/>
      <c r="C22" s="17"/>
      <c r="D22" s="168" t="s">
        <v>138</v>
      </c>
      <c r="E22" s="168"/>
      <c r="F22" s="168"/>
      <c r="G22" s="168"/>
      <c r="H22" s="168"/>
      <c r="I22" s="168"/>
      <c r="J22" s="168"/>
      <c r="K22" s="168"/>
      <c r="L22" s="168"/>
      <c r="M22" s="169"/>
    </row>
    <row r="23" spans="2:13" ht="26.25" customHeight="1">
      <c r="B23" s="4"/>
      <c r="C23" s="17"/>
      <c r="D23" s="168" t="s">
        <v>137</v>
      </c>
      <c r="E23" s="168"/>
      <c r="F23" s="168"/>
      <c r="G23" s="168"/>
      <c r="H23" s="168"/>
      <c r="I23" s="168"/>
      <c r="J23" s="168"/>
      <c r="K23" s="168"/>
      <c r="L23" s="168"/>
      <c r="M23" s="169"/>
    </row>
    <row r="24" spans="2:13" ht="40.5" customHeight="1">
      <c r="B24" s="4"/>
      <c r="C24" s="17"/>
      <c r="D24" s="168" t="s">
        <v>124</v>
      </c>
      <c r="E24" s="168"/>
      <c r="F24" s="168"/>
      <c r="G24" s="168"/>
      <c r="H24" s="168"/>
      <c r="I24" s="168"/>
      <c r="J24" s="168"/>
      <c r="K24" s="168"/>
      <c r="L24" s="168"/>
      <c r="M24" s="169"/>
    </row>
    <row r="25" spans="2:13" ht="18" customHeight="1">
      <c r="B25" s="4"/>
      <c r="C25" s="17"/>
      <c r="D25" s="18" t="s">
        <v>25</v>
      </c>
      <c r="E25" s="18"/>
      <c r="F25" s="18"/>
      <c r="G25" s="18"/>
      <c r="H25" s="18"/>
      <c r="I25" s="18"/>
      <c r="J25" s="18"/>
      <c r="K25" s="18"/>
      <c r="L25" s="18"/>
      <c r="M25" s="6"/>
    </row>
    <row r="26" spans="2:13" ht="18" customHeight="1">
      <c r="B26" s="4"/>
      <c r="C26" s="17">
        <v>7</v>
      </c>
      <c r="D26" s="153" t="s">
        <v>133</v>
      </c>
      <c r="E26" s="18"/>
      <c r="F26" s="18"/>
      <c r="G26" s="18"/>
      <c r="H26" s="18"/>
      <c r="I26" s="18"/>
      <c r="J26" s="18"/>
      <c r="K26" s="18"/>
      <c r="L26" s="18"/>
      <c r="M26" s="6"/>
    </row>
    <row r="27" spans="2:13" ht="18" customHeight="1">
      <c r="B27" s="4"/>
      <c r="C27" s="17">
        <v>8</v>
      </c>
      <c r="D27" s="153" t="s">
        <v>132</v>
      </c>
      <c r="E27" s="18"/>
      <c r="F27" s="18"/>
      <c r="G27" s="18"/>
      <c r="H27" s="18"/>
      <c r="I27" s="18"/>
      <c r="J27" s="18"/>
      <c r="K27" s="18"/>
      <c r="L27" s="18"/>
      <c r="M27" s="6"/>
    </row>
    <row r="28" spans="2:13" ht="13.5" customHeight="1">
      <c r="B28" s="4"/>
      <c r="C28" s="17"/>
      <c r="D28" s="18" t="s">
        <v>23</v>
      </c>
      <c r="E28" s="18"/>
      <c r="F28" s="18"/>
      <c r="G28" s="18"/>
      <c r="H28" s="18"/>
      <c r="I28" s="18"/>
      <c r="J28" s="18"/>
      <c r="K28" s="18"/>
      <c r="L28" s="18"/>
      <c r="M28" s="6"/>
    </row>
    <row r="29" spans="2:13" ht="18" customHeight="1">
      <c r="B29" s="4"/>
      <c r="C29" s="17"/>
      <c r="D29" s="18" t="s">
        <v>31</v>
      </c>
      <c r="E29" s="18"/>
      <c r="F29" s="18"/>
      <c r="G29" s="18"/>
      <c r="H29" s="18"/>
      <c r="I29" s="18"/>
      <c r="J29" s="18"/>
      <c r="K29" s="18"/>
      <c r="L29" s="18"/>
      <c r="M29" s="6"/>
    </row>
    <row r="30" spans="2:13" ht="41.25" customHeight="1">
      <c r="B30" s="4"/>
      <c r="C30" s="17">
        <v>9</v>
      </c>
      <c r="D30" s="166" t="s">
        <v>71</v>
      </c>
      <c r="E30" s="166"/>
      <c r="F30" s="166"/>
      <c r="G30" s="166"/>
      <c r="H30" s="166"/>
      <c r="I30" s="166"/>
      <c r="J30" s="166"/>
      <c r="K30" s="166"/>
      <c r="L30" s="166"/>
      <c r="M30" s="167"/>
    </row>
    <row r="31" spans="2:13" ht="30.75" customHeight="1">
      <c r="B31" s="4"/>
      <c r="C31" s="17">
        <v>10</v>
      </c>
      <c r="D31" s="173" t="s">
        <v>32</v>
      </c>
      <c r="E31" s="173"/>
      <c r="F31" s="173"/>
      <c r="G31" s="173"/>
      <c r="H31" s="173"/>
      <c r="I31" s="173"/>
      <c r="J31" s="173"/>
      <c r="K31" s="173"/>
      <c r="L31" s="173"/>
      <c r="M31" s="6"/>
    </row>
    <row r="32" spans="2:13" ht="12">
      <c r="B32" s="4"/>
      <c r="C32" s="17"/>
      <c r="D32" s="18" t="s">
        <v>24</v>
      </c>
      <c r="E32" s="18"/>
      <c r="F32" s="18"/>
      <c r="G32" s="18"/>
      <c r="H32" s="18"/>
      <c r="I32" s="18"/>
      <c r="J32" s="18"/>
      <c r="K32" s="18"/>
      <c r="L32" s="18"/>
      <c r="M32" s="6"/>
    </row>
    <row r="33" spans="2:13" ht="12">
      <c r="B33" s="4"/>
      <c r="C33" s="17"/>
      <c r="D33" s="18"/>
      <c r="E33" s="18" t="s">
        <v>27</v>
      </c>
      <c r="F33" s="18"/>
      <c r="G33" s="18"/>
      <c r="H33" s="18"/>
      <c r="I33" s="18"/>
      <c r="J33" s="18"/>
      <c r="K33" s="18"/>
      <c r="L33" s="18"/>
      <c r="M33" s="6"/>
    </row>
    <row r="34" spans="2:13" ht="12">
      <c r="B34" s="4"/>
      <c r="C34" s="17"/>
      <c r="D34" s="18"/>
      <c r="E34" s="18" t="s">
        <v>28</v>
      </c>
      <c r="F34" s="18"/>
      <c r="G34" s="18"/>
      <c r="H34" s="18"/>
      <c r="I34" s="18"/>
      <c r="J34" s="18"/>
      <c r="K34" s="18"/>
      <c r="L34" s="18"/>
      <c r="M34" s="6"/>
    </row>
    <row r="35" spans="2:13" ht="12">
      <c r="B35" s="4"/>
      <c r="C35" s="17"/>
      <c r="D35" s="18"/>
      <c r="E35" s="18" t="s">
        <v>33</v>
      </c>
      <c r="F35" s="18"/>
      <c r="G35" s="18"/>
      <c r="H35" s="18"/>
      <c r="I35" s="18"/>
      <c r="J35" s="18"/>
      <c r="K35" s="18"/>
      <c r="L35" s="18"/>
      <c r="M35" s="6"/>
    </row>
    <row r="36" spans="2:13" ht="12">
      <c r="B36" s="4"/>
      <c r="C36" s="17"/>
      <c r="D36" s="18" t="s">
        <v>34</v>
      </c>
      <c r="E36" s="18"/>
      <c r="F36" s="18"/>
      <c r="G36" s="18"/>
      <c r="H36" s="18"/>
      <c r="I36" s="18"/>
      <c r="J36" s="18"/>
      <c r="K36" s="18"/>
      <c r="L36" s="18"/>
      <c r="M36" s="6"/>
    </row>
    <row r="37" spans="2:13" ht="12">
      <c r="B37" s="4"/>
      <c r="C37" s="17"/>
      <c r="D37" s="18"/>
      <c r="E37" s="153" t="s">
        <v>134</v>
      </c>
      <c r="F37" s="18"/>
      <c r="G37" s="18"/>
      <c r="H37" s="18"/>
      <c r="I37" s="18"/>
      <c r="J37" s="18"/>
      <c r="K37" s="18"/>
      <c r="L37" s="18"/>
      <c r="M37" s="6"/>
    </row>
    <row r="38" spans="2:13" ht="30.75" customHeight="1">
      <c r="B38" s="4"/>
      <c r="C38" s="17"/>
      <c r="D38" s="18"/>
      <c r="E38" s="166" t="s">
        <v>136</v>
      </c>
      <c r="F38" s="168"/>
      <c r="G38" s="168"/>
      <c r="H38" s="168"/>
      <c r="I38" s="168"/>
      <c r="J38" s="168"/>
      <c r="K38" s="168"/>
      <c r="L38" s="168"/>
      <c r="M38" s="6"/>
    </row>
    <row r="39" spans="2:16" ht="103.5" customHeight="1">
      <c r="B39" s="4"/>
      <c r="C39" s="17">
        <v>11</v>
      </c>
      <c r="D39" s="164" t="s">
        <v>152</v>
      </c>
      <c r="E39" s="165"/>
      <c r="F39" s="165"/>
      <c r="G39" s="165"/>
      <c r="H39" s="165"/>
      <c r="I39" s="165"/>
      <c r="J39" s="165"/>
      <c r="K39" s="165"/>
      <c r="L39" s="165"/>
      <c r="M39" s="6"/>
      <c r="P39" s="29"/>
    </row>
    <row r="40" spans="2:13" ht="18" customHeight="1">
      <c r="B40" s="4"/>
      <c r="C40" s="17">
        <v>12</v>
      </c>
      <c r="D40" s="18" t="s">
        <v>35</v>
      </c>
      <c r="E40" s="5"/>
      <c r="F40" s="5"/>
      <c r="G40" s="5"/>
      <c r="H40" s="5"/>
      <c r="I40" s="5"/>
      <c r="J40" s="5"/>
      <c r="K40" s="5"/>
      <c r="L40" s="5"/>
      <c r="M40" s="6"/>
    </row>
    <row r="41" spans="2:13" ht="30" customHeight="1">
      <c r="B41" s="4"/>
      <c r="C41" s="17">
        <v>13</v>
      </c>
      <c r="D41" s="168" t="s">
        <v>26</v>
      </c>
      <c r="E41" s="168"/>
      <c r="F41" s="168"/>
      <c r="G41" s="168"/>
      <c r="H41" s="168"/>
      <c r="I41" s="168"/>
      <c r="J41" s="168"/>
      <c r="K41" s="168"/>
      <c r="L41" s="168"/>
      <c r="M41" s="6"/>
    </row>
    <row r="42" spans="2:13" ht="26.25" customHeight="1">
      <c r="B42" s="4"/>
      <c r="C42" s="17"/>
      <c r="D42" s="170" t="s">
        <v>70</v>
      </c>
      <c r="E42" s="170"/>
      <c r="F42" s="170"/>
      <c r="G42" s="170"/>
      <c r="H42" s="170"/>
      <c r="I42" s="170"/>
      <c r="J42" s="170"/>
      <c r="K42" s="170"/>
      <c r="L42" s="170"/>
      <c r="M42" s="6"/>
    </row>
    <row r="43" spans="2:13" ht="12">
      <c r="B43" s="13"/>
      <c r="C43" s="23"/>
      <c r="D43" s="9"/>
      <c r="E43" s="9"/>
      <c r="F43" s="9"/>
      <c r="G43" s="9"/>
      <c r="H43" s="9"/>
      <c r="I43" s="9"/>
      <c r="J43" s="9"/>
      <c r="K43" s="9"/>
      <c r="L43" s="9"/>
      <c r="M43" s="14"/>
    </row>
    <row r="47" ht="12">
      <c r="C47" s="98" t="s">
        <v>153</v>
      </c>
    </row>
  </sheetData>
  <sheetProtection/>
  <mergeCells count="15">
    <mergeCell ref="D42:L42"/>
    <mergeCell ref="D41:L41"/>
    <mergeCell ref="D24:M24"/>
    <mergeCell ref="D23:M23"/>
    <mergeCell ref="E5:L8"/>
    <mergeCell ref="D21:L21"/>
    <mergeCell ref="E38:L38"/>
    <mergeCell ref="C10:L10"/>
    <mergeCell ref="D31:L31"/>
    <mergeCell ref="D39:L39"/>
    <mergeCell ref="D19:M19"/>
    <mergeCell ref="D22:M22"/>
    <mergeCell ref="D30:M30"/>
    <mergeCell ref="D15:M15"/>
    <mergeCell ref="D18:M18"/>
  </mergeCells>
  <printOptions/>
  <pageMargins left="0.75" right="0.75" top="0.75" bottom="0.75" header="0.5" footer="0.5"/>
  <pageSetup fitToHeight="2"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B2:Q60"/>
  <sheetViews>
    <sheetView showGridLines="0" zoomScale="110" zoomScaleNormal="110" zoomScalePageLayoutView="0" workbookViewId="0" topLeftCell="A19">
      <selection activeCell="F8" sqref="F8"/>
    </sheetView>
  </sheetViews>
  <sheetFormatPr defaultColWidth="8.8515625" defaultRowHeight="12.75"/>
  <cols>
    <col min="1" max="1" width="2.140625" style="34" customWidth="1"/>
    <col min="2" max="2" width="2.7109375" style="34" customWidth="1"/>
    <col min="3" max="3" width="19.00390625" style="34" customWidth="1"/>
    <col min="4" max="4" width="18.140625" style="34" customWidth="1"/>
    <col min="5" max="10" width="9.8515625" style="34" customWidth="1"/>
    <col min="11" max="11" width="2.7109375" style="34" customWidth="1"/>
    <col min="12" max="12" width="10.00390625" style="34" customWidth="1"/>
    <col min="13" max="13" width="14.57421875" style="34" customWidth="1"/>
    <col min="14" max="14" width="17.57421875" style="34" customWidth="1"/>
    <col min="15" max="15" width="17.57421875" style="34" hidden="1" customWidth="1"/>
    <col min="16" max="16" width="13.28125" style="34" hidden="1" customWidth="1"/>
    <col min="17" max="17" width="10.57421875" style="34" hidden="1" customWidth="1"/>
    <col min="18" max="18" width="16.00390625" style="34" customWidth="1"/>
    <col min="19" max="20" width="11.140625" style="34" customWidth="1"/>
    <col min="21" max="21" width="14.421875" style="34" bestFit="1" customWidth="1"/>
    <col min="22" max="22" width="22.28125" style="34" customWidth="1"/>
    <col min="23" max="23" width="9.7109375" style="34" bestFit="1" customWidth="1"/>
    <col min="24" max="24" width="13.57421875" style="34" bestFit="1" customWidth="1"/>
    <col min="25" max="25" width="13.140625" style="34" customWidth="1"/>
    <col min="26" max="26" width="13.57421875" style="34" bestFit="1" customWidth="1"/>
    <col min="27" max="36" width="14.00390625" style="34" customWidth="1"/>
    <col min="37" max="16384" width="8.8515625" style="34" customWidth="1"/>
  </cols>
  <sheetData>
    <row r="1" ht="12.75"/>
    <row r="2" spans="2:11" ht="12.75">
      <c r="B2" s="30"/>
      <c r="C2" s="31"/>
      <c r="D2" s="31"/>
      <c r="E2" s="31"/>
      <c r="F2" s="31"/>
      <c r="G2" s="31"/>
      <c r="H2" s="32"/>
      <c r="I2" s="93" t="s">
        <v>66</v>
      </c>
      <c r="J2" s="31"/>
      <c r="K2" s="33"/>
    </row>
    <row r="3" spans="2:11" ht="15.75">
      <c r="B3" s="35"/>
      <c r="C3" s="7"/>
      <c r="D3" s="92" t="s">
        <v>0</v>
      </c>
      <c r="E3" s="36"/>
      <c r="F3" s="36"/>
      <c r="G3" s="36"/>
      <c r="H3" s="7"/>
      <c r="I3" s="7"/>
      <c r="J3" s="7"/>
      <c r="K3" s="37"/>
    </row>
    <row r="4" spans="2:17" ht="12.75">
      <c r="B4" s="35"/>
      <c r="C4" s="7"/>
      <c r="D4" s="7"/>
      <c r="E4" s="7"/>
      <c r="F4" s="7"/>
      <c r="G4" s="7"/>
      <c r="H4" s="7"/>
      <c r="I4" s="7"/>
      <c r="J4" s="7"/>
      <c r="K4" s="37"/>
      <c r="O4" s="34" t="s">
        <v>61</v>
      </c>
      <c r="P4" s="34" t="s">
        <v>62</v>
      </c>
      <c r="Q4" s="34" t="s">
        <v>63</v>
      </c>
    </row>
    <row r="5" spans="2:17" ht="15">
      <c r="B5" s="35"/>
      <c r="C5" s="7"/>
      <c r="D5" s="91" t="s">
        <v>19</v>
      </c>
      <c r="E5" s="174"/>
      <c r="F5" s="174"/>
      <c r="G5" s="174"/>
      <c r="H5" s="174"/>
      <c r="I5" s="174"/>
      <c r="J5" s="174"/>
      <c r="K5" s="37"/>
      <c r="O5" s="34" t="s">
        <v>50</v>
      </c>
      <c r="P5" s="34" t="s">
        <v>60</v>
      </c>
      <c r="Q5" s="34">
        <v>2018</v>
      </c>
    </row>
    <row r="6" spans="2:17" ht="15">
      <c r="B6" s="35"/>
      <c r="C6" s="7"/>
      <c r="D6" s="91"/>
      <c r="E6" s="7"/>
      <c r="F6" s="7"/>
      <c r="G6" s="7"/>
      <c r="H6" s="7"/>
      <c r="I6" s="7"/>
      <c r="J6" s="7"/>
      <c r="K6" s="37"/>
      <c r="O6" s="34" t="s">
        <v>51</v>
      </c>
      <c r="P6" s="34" t="s">
        <v>50</v>
      </c>
      <c r="Q6" s="34">
        <f>Q5+1</f>
        <v>2019</v>
      </c>
    </row>
    <row r="7" spans="2:17" ht="12.75">
      <c r="B7" s="35"/>
      <c r="C7" s="7"/>
      <c r="D7" s="191" t="s">
        <v>72</v>
      </c>
      <c r="E7" s="7"/>
      <c r="F7" s="7"/>
      <c r="G7" s="7"/>
      <c r="H7" s="7"/>
      <c r="I7" s="7"/>
      <c r="J7" s="7"/>
      <c r="K7" s="37"/>
      <c r="O7" s="34" t="s">
        <v>49</v>
      </c>
      <c r="P7" s="34" t="s">
        <v>51</v>
      </c>
      <c r="Q7" s="34">
        <f>Q6+1</f>
        <v>2020</v>
      </c>
    </row>
    <row r="8" spans="2:17" ht="14.25" customHeight="1">
      <c r="B8" s="35"/>
      <c r="C8" s="7"/>
      <c r="D8" s="191"/>
      <c r="E8" s="28" t="s">
        <v>64</v>
      </c>
      <c r="F8" s="8" t="s">
        <v>65</v>
      </c>
      <c r="H8" s="7"/>
      <c r="I8" s="7"/>
      <c r="J8" s="7"/>
      <c r="K8" s="37"/>
      <c r="L8" s="38"/>
      <c r="O8" s="34" t="s">
        <v>52</v>
      </c>
      <c r="P8" s="34" t="s">
        <v>49</v>
      </c>
      <c r="Q8" s="34">
        <f>Q7+1</f>
        <v>2021</v>
      </c>
    </row>
    <row r="9" spans="2:17" ht="12.75">
      <c r="B9" s="35"/>
      <c r="C9" s="7"/>
      <c r="D9" s="97"/>
      <c r="E9" s="7"/>
      <c r="G9" s="7"/>
      <c r="H9" s="7"/>
      <c r="I9" s="7"/>
      <c r="J9" s="7"/>
      <c r="K9" s="37"/>
      <c r="L9" s="38"/>
      <c r="O9" s="99" t="s">
        <v>53</v>
      </c>
      <c r="P9" s="99" t="s">
        <v>52</v>
      </c>
      <c r="Q9" s="34">
        <f aca="true" t="shared" si="0" ref="Q9:Q18">Q8+1</f>
        <v>2022</v>
      </c>
    </row>
    <row r="10" spans="2:17" ht="12.75">
      <c r="B10" s="35"/>
      <c r="C10" s="39"/>
      <c r="D10" s="7"/>
      <c r="E10" s="7"/>
      <c r="F10" s="7"/>
      <c r="G10" s="7"/>
      <c r="H10" s="7"/>
      <c r="I10" s="7"/>
      <c r="J10" s="7"/>
      <c r="K10" s="37"/>
      <c r="O10" s="34" t="s">
        <v>54</v>
      </c>
      <c r="P10" s="34" t="s">
        <v>53</v>
      </c>
      <c r="Q10" s="34">
        <f t="shared" si="0"/>
        <v>2023</v>
      </c>
    </row>
    <row r="11" spans="2:17" ht="12.75">
      <c r="B11" s="35"/>
      <c r="J11" s="7"/>
      <c r="K11" s="37"/>
      <c r="O11" s="34" t="s">
        <v>55</v>
      </c>
      <c r="P11" s="34" t="s">
        <v>54</v>
      </c>
      <c r="Q11" s="34">
        <f t="shared" si="0"/>
        <v>2024</v>
      </c>
    </row>
    <row r="12" spans="2:17" ht="12.75">
      <c r="B12" s="35"/>
      <c r="C12" s="85" t="s">
        <v>47</v>
      </c>
      <c r="D12" s="7"/>
      <c r="E12" s="40"/>
      <c r="F12" s="85" t="s">
        <v>17</v>
      </c>
      <c r="G12" s="7"/>
      <c r="H12" s="7"/>
      <c r="I12" s="7"/>
      <c r="J12" s="7"/>
      <c r="K12" s="37"/>
      <c r="O12" s="34" t="s">
        <v>56</v>
      </c>
      <c r="P12" s="34" t="s">
        <v>55</v>
      </c>
      <c r="Q12" s="34">
        <f t="shared" si="0"/>
        <v>2025</v>
      </c>
    </row>
    <row r="13" spans="2:17" ht="12.75">
      <c r="B13" s="35"/>
      <c r="C13" s="90" t="s">
        <v>8</v>
      </c>
      <c r="D13" s="41"/>
      <c r="E13" s="7"/>
      <c r="F13" s="77" t="s">
        <v>3</v>
      </c>
      <c r="H13" s="41"/>
      <c r="I13" s="12"/>
      <c r="J13" s="7"/>
      <c r="K13" s="37"/>
      <c r="O13" s="34" t="s">
        <v>57</v>
      </c>
      <c r="P13" s="34" t="s">
        <v>56</v>
      </c>
      <c r="Q13" s="34">
        <f t="shared" si="0"/>
        <v>2026</v>
      </c>
    </row>
    <row r="14" spans="2:17" ht="12.75">
      <c r="B14" s="35"/>
      <c r="C14" s="77" t="s">
        <v>4</v>
      </c>
      <c r="D14" s="42"/>
      <c r="E14" s="7"/>
      <c r="F14" s="77" t="s">
        <v>4</v>
      </c>
      <c r="H14" s="42"/>
      <c r="I14" s="43"/>
      <c r="J14" s="7"/>
      <c r="K14" s="37"/>
      <c r="O14" s="34" t="s">
        <v>58</v>
      </c>
      <c r="P14" s="34" t="s">
        <v>57</v>
      </c>
      <c r="Q14" s="34">
        <f t="shared" si="0"/>
        <v>2027</v>
      </c>
    </row>
    <row r="15" spans="2:17" ht="12.75">
      <c r="B15" s="35"/>
      <c r="C15" s="77" t="s">
        <v>5</v>
      </c>
      <c r="D15" s="42"/>
      <c r="E15" s="7"/>
      <c r="F15" s="77" t="s">
        <v>5</v>
      </c>
      <c r="H15" s="42"/>
      <c r="I15" s="43"/>
      <c r="J15" s="7"/>
      <c r="K15" s="37"/>
      <c r="N15" s="44"/>
      <c r="O15" s="34" t="s">
        <v>59</v>
      </c>
      <c r="P15" s="34" t="s">
        <v>58</v>
      </c>
      <c r="Q15" s="34">
        <f t="shared" si="0"/>
        <v>2028</v>
      </c>
    </row>
    <row r="16" spans="2:17" ht="12.75">
      <c r="B16" s="35"/>
      <c r="C16" s="77" t="s">
        <v>6</v>
      </c>
      <c r="D16" s="42"/>
      <c r="E16" s="7"/>
      <c r="F16" s="77" t="s">
        <v>6</v>
      </c>
      <c r="H16" s="42"/>
      <c r="I16" s="43"/>
      <c r="J16" s="7"/>
      <c r="K16" s="37"/>
      <c r="M16" s="45"/>
      <c r="O16" s="34" t="s">
        <v>60</v>
      </c>
      <c r="P16" s="34" t="s">
        <v>59</v>
      </c>
      <c r="Q16" s="34">
        <f t="shared" si="0"/>
        <v>2029</v>
      </c>
    </row>
    <row r="17" spans="2:17" ht="12.75">
      <c r="B17" s="35"/>
      <c r="C17" s="77" t="s">
        <v>7</v>
      </c>
      <c r="D17" s="42"/>
      <c r="E17" s="7"/>
      <c r="F17" s="77" t="s">
        <v>7</v>
      </c>
      <c r="H17" s="42"/>
      <c r="I17" s="7"/>
      <c r="J17" s="7"/>
      <c r="K17" s="37"/>
      <c r="Q17" s="34">
        <f t="shared" si="0"/>
        <v>2030</v>
      </c>
    </row>
    <row r="18" spans="2:17" ht="12.75">
      <c r="B18" s="35"/>
      <c r="E18" s="7"/>
      <c r="F18" s="7"/>
      <c r="G18" s="7"/>
      <c r="H18" s="7"/>
      <c r="I18" s="7"/>
      <c r="J18" s="7"/>
      <c r="K18" s="37"/>
      <c r="Q18" s="34">
        <f t="shared" si="0"/>
        <v>2031</v>
      </c>
    </row>
    <row r="19" spans="2:11" ht="12.75">
      <c r="B19" s="35"/>
      <c r="C19" s="7"/>
      <c r="D19" s="46"/>
      <c r="E19" s="7"/>
      <c r="F19" s="7"/>
      <c r="G19" s="7"/>
      <c r="H19" s="7"/>
      <c r="I19" s="7"/>
      <c r="J19" s="7"/>
      <c r="K19" s="37"/>
    </row>
    <row r="20" spans="2:11" ht="12.75" customHeight="1" thickBot="1">
      <c r="B20" s="35"/>
      <c r="C20" s="85" t="s">
        <v>2</v>
      </c>
      <c r="D20" s="7"/>
      <c r="E20" s="7"/>
      <c r="F20" s="7"/>
      <c r="G20" s="7"/>
      <c r="H20" s="7"/>
      <c r="I20" s="7"/>
      <c r="J20" s="7"/>
      <c r="K20" s="37"/>
    </row>
    <row r="21" spans="2:11" ht="14.25">
      <c r="B21" s="35"/>
      <c r="C21" s="39"/>
      <c r="D21" s="7"/>
      <c r="E21" s="88" t="s">
        <v>1</v>
      </c>
      <c r="F21" s="70" t="s">
        <v>41</v>
      </c>
      <c r="G21" s="70" t="s">
        <v>44</v>
      </c>
      <c r="H21" s="70" t="s">
        <v>45</v>
      </c>
      <c r="I21" s="70" t="s">
        <v>42</v>
      </c>
      <c r="J21" s="89" t="s">
        <v>43</v>
      </c>
      <c r="K21" s="37"/>
    </row>
    <row r="22" spans="2:11" ht="12.75">
      <c r="B22" s="35"/>
      <c r="C22" s="39"/>
      <c r="D22" s="190" t="s">
        <v>40</v>
      </c>
      <c r="E22" s="69" t="str">
        <f>IF(ISERROR(VLOOKUP(E8,O5:P16,2,FALSE)),"--",VLOOKUP(E8,O5:P16,2,FALSE))</f>
        <v>--</v>
      </c>
      <c r="F22" s="70" t="str">
        <f>E22</f>
        <v>--</v>
      </c>
      <c r="G22" s="70" t="str">
        <f>E22</f>
        <v>--</v>
      </c>
      <c r="H22" s="70" t="str">
        <f>E22</f>
        <v>--</v>
      </c>
      <c r="I22" s="70" t="str">
        <f>E22</f>
        <v>--</v>
      </c>
      <c r="J22" s="47" t="str">
        <f>E22</f>
        <v>--</v>
      </c>
      <c r="K22" s="37"/>
    </row>
    <row r="23" spans="2:11" ht="12.75">
      <c r="B23" s="35"/>
      <c r="D23" s="190"/>
      <c r="E23" s="71" t="str">
        <f>IF(ISERROR(IF(E8="January",F8,F8+1)),"--",IF(E8="January",F8,F8+1))</f>
        <v>--</v>
      </c>
      <c r="F23" s="71" t="str">
        <f>IF(ISERROR(E23+1),"--",E23+1)</f>
        <v>--</v>
      </c>
      <c r="G23" s="71" t="str">
        <f>IF(ISERROR(F23+1),"--",F23+1)</f>
        <v>--</v>
      </c>
      <c r="H23" s="71" t="str">
        <f>IF(ISERROR(G23+1),"--",G23+1)</f>
        <v>--</v>
      </c>
      <c r="I23" s="71" t="str">
        <f>IF(ISERROR(H23+1),"--",H23+1)</f>
        <v>--</v>
      </c>
      <c r="J23" s="48" t="str">
        <f>IF(ISERROR(I23+1),"--",I23+1)</f>
        <v>--</v>
      </c>
      <c r="K23" s="37"/>
    </row>
    <row r="24" spans="2:12" ht="12.75">
      <c r="B24" s="35"/>
      <c r="D24" s="152" t="s">
        <v>125</v>
      </c>
      <c r="E24" s="50"/>
      <c r="F24" s="50"/>
      <c r="G24" s="50"/>
      <c r="H24" s="50"/>
      <c r="I24" s="51"/>
      <c r="J24" s="52"/>
      <c r="K24" s="37"/>
      <c r="L24" s="38"/>
    </row>
    <row r="25" spans="2:12" ht="12.75">
      <c r="B25" s="35"/>
      <c r="D25" s="152" t="s">
        <v>126</v>
      </c>
      <c r="E25" s="50"/>
      <c r="F25" s="50"/>
      <c r="G25" s="50"/>
      <c r="H25" s="50"/>
      <c r="I25" s="51"/>
      <c r="J25" s="52"/>
      <c r="K25" s="37"/>
      <c r="L25" s="38"/>
    </row>
    <row r="26" spans="2:12" ht="12.75">
      <c r="B26" s="35"/>
      <c r="D26" s="152" t="s">
        <v>127</v>
      </c>
      <c r="E26" s="50"/>
      <c r="F26" s="50"/>
      <c r="G26" s="50"/>
      <c r="H26" s="50"/>
      <c r="I26" s="51"/>
      <c r="J26" s="52"/>
      <c r="K26" s="37"/>
      <c r="L26" s="38"/>
    </row>
    <row r="27" spans="2:12" ht="12.75">
      <c r="B27" s="35"/>
      <c r="D27" s="152" t="s">
        <v>128</v>
      </c>
      <c r="E27" s="50"/>
      <c r="F27" s="50"/>
      <c r="G27" s="50"/>
      <c r="H27" s="50"/>
      <c r="I27" s="51"/>
      <c r="J27" s="52"/>
      <c r="K27" s="37"/>
      <c r="L27" s="38"/>
    </row>
    <row r="28" spans="2:12" ht="12.75">
      <c r="B28" s="35"/>
      <c r="D28" s="152" t="s">
        <v>129</v>
      </c>
      <c r="E28" s="154">
        <f aca="true" t="shared" si="1" ref="E28:J28">SUM(E26:E27)</f>
        <v>0</v>
      </c>
      <c r="F28" s="154">
        <f t="shared" si="1"/>
        <v>0</v>
      </c>
      <c r="G28" s="154">
        <f t="shared" si="1"/>
        <v>0</v>
      </c>
      <c r="H28" s="154">
        <f t="shared" si="1"/>
        <v>0</v>
      </c>
      <c r="I28" s="155">
        <f t="shared" si="1"/>
        <v>0</v>
      </c>
      <c r="J28" s="156">
        <f t="shared" si="1"/>
        <v>0</v>
      </c>
      <c r="K28" s="37"/>
      <c r="L28" s="38"/>
    </row>
    <row r="29" spans="2:12" ht="12.75">
      <c r="B29" s="35"/>
      <c r="D29" s="49" t="s">
        <v>20</v>
      </c>
      <c r="E29" s="50"/>
      <c r="F29" s="50"/>
      <c r="G29" s="50"/>
      <c r="H29" s="50"/>
      <c r="I29" s="51"/>
      <c r="J29" s="52"/>
      <c r="K29" s="37"/>
      <c r="L29" s="38"/>
    </row>
    <row r="30" spans="2:12" ht="12.75">
      <c r="B30" s="35"/>
      <c r="D30" s="87" t="str">
        <f>"Energy Intensity (MMBtu/"&amp;D29&amp;")"</f>
        <v>Energy Intensity (MMBtu/Production Unit or Sq. Ft)</v>
      </c>
      <c r="E30" s="94" t="str">
        <f aca="true" t="shared" si="2" ref="E30:J30">IF(ISERROR(E28/E29),"--",E28/E29)</f>
        <v>--</v>
      </c>
      <c r="F30" s="94" t="str">
        <f t="shared" si="2"/>
        <v>--</v>
      </c>
      <c r="G30" s="94" t="str">
        <f t="shared" si="2"/>
        <v>--</v>
      </c>
      <c r="H30" s="94" t="str">
        <f t="shared" si="2"/>
        <v>--</v>
      </c>
      <c r="I30" s="95" t="str">
        <f t="shared" si="2"/>
        <v>--</v>
      </c>
      <c r="J30" s="96" t="str">
        <f t="shared" si="2"/>
        <v>--</v>
      </c>
      <c r="K30" s="37"/>
      <c r="L30" s="38"/>
    </row>
    <row r="31" spans="2:11" ht="12.75">
      <c r="B31" s="35"/>
      <c r="D31" s="86" t="s">
        <v>9</v>
      </c>
      <c r="E31" s="53"/>
      <c r="F31" s="72" t="str">
        <f>IF(ISERROR((F30-$E$30)/$E$30),"--",(F30-$E$30)/$E$30)</f>
        <v>--</v>
      </c>
      <c r="G31" s="72" t="str">
        <f>IF(ISERROR((G30-$E$30)/$E$30),"--",(G30-$E$30)/$E$30)</f>
        <v>--</v>
      </c>
      <c r="H31" s="72" t="str">
        <f>IF(ISERROR((H30-$E$30)/$E$30),"--",(H30-$E$30)/$E$30)</f>
        <v>--</v>
      </c>
      <c r="I31" s="73" t="str">
        <f>IF(ISERROR((I30-$E$30)/$E$30),"--",(I30-$E$30)/$E$30)</f>
        <v>--</v>
      </c>
      <c r="J31" s="74" t="str">
        <f>IF(ISERROR((J30-$E$30)/$E$30),"--",(J30-$E$30)/$E$30)</f>
        <v>--</v>
      </c>
      <c r="K31" s="37"/>
    </row>
    <row r="32" spans="2:12" ht="12.75">
      <c r="B32" s="35"/>
      <c r="D32" s="86" t="s">
        <v>37</v>
      </c>
      <c r="E32" s="54"/>
      <c r="F32" s="55" t="str">
        <f>IF(F30="--","--",F$29*$E$30-F$28)</f>
        <v>--</v>
      </c>
      <c r="G32" s="55" t="str">
        <f>IF(G30="--","--",G$29*$E$30-G$28)</f>
        <v>--</v>
      </c>
      <c r="H32" s="55" t="str">
        <f>IF(H30="--","--",H$29*$E$30-H$28)</f>
        <v>--</v>
      </c>
      <c r="I32" s="56" t="str">
        <f>IF(I30="--","--",I$29*$E$30-I$28)</f>
        <v>--</v>
      </c>
      <c r="J32" s="57" t="str">
        <f>IF(J30="--","--",J$29*$E$30-J$28)</f>
        <v>--</v>
      </c>
      <c r="K32" s="37"/>
      <c r="L32" s="38"/>
    </row>
    <row r="33" spans="2:11" ht="12.75">
      <c r="B33" s="35"/>
      <c r="D33" s="49"/>
      <c r="E33" s="58"/>
      <c r="F33" s="58"/>
      <c r="G33" s="58"/>
      <c r="H33" s="58"/>
      <c r="I33" s="58"/>
      <c r="J33" s="58"/>
      <c r="K33" s="37"/>
    </row>
    <row r="34" spans="2:12" ht="25.5" customHeight="1">
      <c r="B34" s="35"/>
      <c r="C34" s="188" t="s">
        <v>135</v>
      </c>
      <c r="D34" s="189"/>
      <c r="E34" s="189"/>
      <c r="F34" s="189"/>
      <c r="G34" s="59"/>
      <c r="H34" s="59"/>
      <c r="I34" s="58"/>
      <c r="J34" s="58"/>
      <c r="K34" s="37"/>
      <c r="L34" s="38"/>
    </row>
    <row r="35" spans="2:12" ht="13.5" thickBot="1">
      <c r="B35" s="35"/>
      <c r="C35" s="11"/>
      <c r="D35" s="11"/>
      <c r="E35" s="11"/>
      <c r="F35" s="7"/>
      <c r="G35" s="60"/>
      <c r="H35" s="60"/>
      <c r="I35" s="60"/>
      <c r="J35" s="7"/>
      <c r="K35" s="37"/>
      <c r="L35" s="38"/>
    </row>
    <row r="36" spans="2:11" ht="12.75">
      <c r="B36" s="35"/>
      <c r="C36" s="85" t="s">
        <v>10</v>
      </c>
      <c r="D36" s="11"/>
      <c r="E36" s="11"/>
      <c r="F36" s="11"/>
      <c r="G36" s="61"/>
      <c r="H36" s="62"/>
      <c r="I36" s="62"/>
      <c r="J36" s="63"/>
      <c r="K36" s="37"/>
    </row>
    <row r="37" spans="2:13" ht="15" customHeight="1">
      <c r="B37" s="35"/>
      <c r="C37" s="82" t="s">
        <v>11</v>
      </c>
      <c r="D37" s="175"/>
      <c r="E37" s="176"/>
      <c r="F37" s="11"/>
      <c r="G37" s="64"/>
      <c r="H37" s="7"/>
      <c r="I37" s="7"/>
      <c r="J37" s="65"/>
      <c r="K37" s="37"/>
      <c r="L37" s="163"/>
      <c r="M37" s="163"/>
    </row>
    <row r="38" spans="2:13" ht="15" customHeight="1">
      <c r="B38" s="35"/>
      <c r="C38" s="82" t="s">
        <v>12</v>
      </c>
      <c r="D38" s="186"/>
      <c r="E38" s="187"/>
      <c r="F38" s="7"/>
      <c r="G38" s="64"/>
      <c r="H38" s="7"/>
      <c r="I38" s="7"/>
      <c r="J38" s="65"/>
      <c r="K38" s="37"/>
      <c r="L38" s="163"/>
      <c r="M38" s="163"/>
    </row>
    <row r="39" spans="2:11" ht="15" customHeight="1">
      <c r="B39" s="35"/>
      <c r="C39" s="82" t="s">
        <v>13</v>
      </c>
      <c r="D39" s="186"/>
      <c r="E39" s="187"/>
      <c r="F39" s="11"/>
      <c r="G39" s="64"/>
      <c r="H39" s="7"/>
      <c r="I39" s="7"/>
      <c r="J39" s="65"/>
      <c r="K39" s="37"/>
    </row>
    <row r="40" spans="2:11" ht="15" customHeight="1">
      <c r="B40" s="35"/>
      <c r="C40" s="82" t="s">
        <v>5</v>
      </c>
      <c r="D40" s="160"/>
      <c r="E40" s="27"/>
      <c r="F40" s="11"/>
      <c r="G40" s="64"/>
      <c r="H40" s="7"/>
      <c r="I40" s="7"/>
      <c r="J40" s="65"/>
      <c r="K40" s="37"/>
    </row>
    <row r="41" spans="2:11" ht="15" customHeight="1">
      <c r="B41" s="35"/>
      <c r="C41" s="82" t="s">
        <v>14</v>
      </c>
      <c r="D41" s="160"/>
      <c r="E41" s="27"/>
      <c r="F41" s="11"/>
      <c r="G41" s="64"/>
      <c r="H41" s="7"/>
      <c r="I41" s="7"/>
      <c r="J41" s="65"/>
      <c r="K41" s="37"/>
    </row>
    <row r="42" spans="2:11" ht="15" customHeight="1">
      <c r="B42" s="35"/>
      <c r="C42" s="77" t="s">
        <v>15</v>
      </c>
      <c r="D42" s="160"/>
      <c r="E42" s="27"/>
      <c r="F42" s="66"/>
      <c r="G42" s="64"/>
      <c r="H42" s="7"/>
      <c r="I42" s="7"/>
      <c r="J42" s="65"/>
      <c r="K42" s="37"/>
    </row>
    <row r="43" spans="2:11" ht="15" customHeight="1">
      <c r="B43" s="35"/>
      <c r="C43" s="161" t="s">
        <v>147</v>
      </c>
      <c r="D43" s="160"/>
      <c r="E43" s="27"/>
      <c r="F43" s="67"/>
      <c r="G43" s="64"/>
      <c r="H43" s="7"/>
      <c r="I43" s="7"/>
      <c r="J43" s="65"/>
      <c r="K43" s="37"/>
    </row>
    <row r="44" spans="2:11" ht="15" customHeight="1">
      <c r="B44" s="35"/>
      <c r="C44" s="161" t="s">
        <v>148</v>
      </c>
      <c r="D44" s="160"/>
      <c r="E44" s="27"/>
      <c r="F44" s="7"/>
      <c r="G44" s="200" t="s">
        <v>29</v>
      </c>
      <c r="H44" s="201"/>
      <c r="I44" s="201"/>
      <c r="J44" s="202"/>
      <c r="K44" s="37"/>
    </row>
    <row r="45" spans="2:11" ht="15" customHeight="1">
      <c r="B45" s="35"/>
      <c r="C45" s="161" t="s">
        <v>149</v>
      </c>
      <c r="D45" s="160"/>
      <c r="E45" s="27"/>
      <c r="F45" s="7"/>
      <c r="G45" s="177" t="s">
        <v>18</v>
      </c>
      <c r="H45" s="178"/>
      <c r="I45" s="178"/>
      <c r="J45" s="179"/>
      <c r="K45" s="37"/>
    </row>
    <row r="46" spans="2:11" ht="12">
      <c r="B46" s="35"/>
      <c r="C46" s="158"/>
      <c r="D46" s="158"/>
      <c r="E46" s="158"/>
      <c r="F46" s="7"/>
      <c r="G46" s="180"/>
      <c r="H46" s="181"/>
      <c r="I46" s="181"/>
      <c r="J46" s="182"/>
      <c r="K46" s="37"/>
    </row>
    <row r="47" spans="2:11" ht="12">
      <c r="B47" s="35"/>
      <c r="C47" s="158"/>
      <c r="D47" s="158"/>
      <c r="E47" s="158"/>
      <c r="F47" s="7"/>
      <c r="G47" s="180"/>
      <c r="H47" s="181"/>
      <c r="I47" s="181"/>
      <c r="J47" s="182"/>
      <c r="K47" s="37"/>
    </row>
    <row r="48" spans="2:11" ht="12.75" thickBot="1">
      <c r="B48" s="35"/>
      <c r="C48" s="159"/>
      <c r="D48" s="159"/>
      <c r="E48" s="159"/>
      <c r="F48" s="68"/>
      <c r="G48" s="183"/>
      <c r="H48" s="184"/>
      <c r="I48" s="184"/>
      <c r="J48" s="185"/>
      <c r="K48" s="37"/>
    </row>
    <row r="49" spans="2:11" ht="12">
      <c r="B49" s="75"/>
      <c r="C49" s="77" t="s">
        <v>16</v>
      </c>
      <c r="D49" s="7"/>
      <c r="E49" s="7"/>
      <c r="F49" s="76"/>
      <c r="G49" s="76"/>
      <c r="H49" s="76"/>
      <c r="I49" s="77"/>
      <c r="J49" s="77"/>
      <c r="K49" s="78"/>
    </row>
    <row r="50" spans="2:11" ht="12">
      <c r="B50" s="79"/>
      <c r="C50" s="80"/>
      <c r="D50" s="80"/>
      <c r="E50" s="80"/>
      <c r="F50" s="80"/>
      <c r="G50" s="80"/>
      <c r="H50" s="80"/>
      <c r="I50" s="80"/>
      <c r="J50" s="80"/>
      <c r="K50" s="81"/>
    </row>
    <row r="51" spans="2:11" ht="12">
      <c r="B51" s="75"/>
      <c r="C51" s="77" t="s">
        <v>39</v>
      </c>
      <c r="D51" s="77"/>
      <c r="E51" s="77"/>
      <c r="F51" s="77"/>
      <c r="G51" s="77"/>
      <c r="H51" s="77"/>
      <c r="I51" s="77"/>
      <c r="J51" s="77"/>
      <c r="K51" s="78"/>
    </row>
    <row r="52" spans="2:11" ht="12.75" customHeight="1">
      <c r="B52" s="75"/>
      <c r="C52" s="82"/>
      <c r="D52" s="77"/>
      <c r="E52" s="77"/>
      <c r="F52" s="77"/>
      <c r="G52" s="77"/>
      <c r="H52" s="77"/>
      <c r="I52" s="77"/>
      <c r="J52" s="77"/>
      <c r="K52" s="78"/>
    </row>
    <row r="53" spans="2:11" ht="12.75" customHeight="1">
      <c r="B53" s="75"/>
      <c r="C53" s="77"/>
      <c r="D53" s="77"/>
      <c r="E53" s="77"/>
      <c r="F53" s="77"/>
      <c r="G53" s="77"/>
      <c r="H53" s="77"/>
      <c r="I53" s="77"/>
      <c r="J53" s="77"/>
      <c r="K53" s="78"/>
    </row>
    <row r="54" spans="2:11" ht="12.75" customHeight="1">
      <c r="B54" s="194"/>
      <c r="C54" s="195"/>
      <c r="D54" s="195"/>
      <c r="E54" s="195"/>
      <c r="F54" s="195"/>
      <c r="G54" s="195"/>
      <c r="H54" s="195"/>
      <c r="I54" s="195"/>
      <c r="J54" s="195"/>
      <c r="K54" s="196"/>
    </row>
    <row r="55" spans="2:11" ht="12.75" customHeight="1">
      <c r="B55" s="194"/>
      <c r="C55" s="195"/>
      <c r="D55" s="195"/>
      <c r="E55" s="195"/>
      <c r="F55" s="195"/>
      <c r="G55" s="195"/>
      <c r="H55" s="195"/>
      <c r="I55" s="195"/>
      <c r="J55" s="195"/>
      <c r="K55" s="196"/>
    </row>
    <row r="56" spans="2:11" ht="12.75" customHeight="1">
      <c r="B56" s="197"/>
      <c r="C56" s="198"/>
      <c r="D56" s="198"/>
      <c r="E56" s="198"/>
      <c r="F56" s="198"/>
      <c r="G56" s="198"/>
      <c r="H56" s="198"/>
      <c r="I56" s="198"/>
      <c r="J56" s="198"/>
      <c r="K56" s="199"/>
    </row>
    <row r="57" spans="2:11" ht="18.75" customHeight="1">
      <c r="B57" s="192" t="s">
        <v>67</v>
      </c>
      <c r="C57" s="192"/>
      <c r="D57" s="192"/>
      <c r="E57" s="192"/>
      <c r="F57" s="192"/>
      <c r="G57" s="192"/>
      <c r="H57" s="192"/>
      <c r="I57" s="192"/>
      <c r="J57" s="192"/>
      <c r="K57" s="192"/>
    </row>
    <row r="58" spans="2:11" ht="18.75" customHeight="1">
      <c r="B58" s="193"/>
      <c r="C58" s="193"/>
      <c r="D58" s="193"/>
      <c r="E58" s="193"/>
      <c r="F58" s="193"/>
      <c r="G58" s="193"/>
      <c r="H58" s="193"/>
      <c r="I58" s="193"/>
      <c r="J58" s="193"/>
      <c r="K58" s="193"/>
    </row>
    <row r="59" spans="2:11" ht="18.75" customHeight="1">
      <c r="B59" s="193"/>
      <c r="C59" s="193"/>
      <c r="D59" s="193"/>
      <c r="E59" s="193"/>
      <c r="F59" s="193"/>
      <c r="G59" s="193"/>
      <c r="H59" s="193"/>
      <c r="I59" s="193"/>
      <c r="J59" s="193"/>
      <c r="K59" s="193"/>
    </row>
    <row r="60" spans="2:11" ht="12">
      <c r="B60" s="83" t="s">
        <v>68</v>
      </c>
      <c r="C60" s="84"/>
      <c r="D60" s="84"/>
      <c r="E60" s="84"/>
      <c r="F60" s="84"/>
      <c r="G60" s="84"/>
      <c r="H60" s="84"/>
      <c r="I60" s="84"/>
      <c r="J60" s="84"/>
      <c r="K60" s="84"/>
    </row>
    <row r="65" ht="47.25" customHeight="1"/>
  </sheetData>
  <sheetProtection formatCells="0"/>
  <mergeCells count="11">
    <mergeCell ref="B57:K59"/>
    <mergeCell ref="B54:K56"/>
    <mergeCell ref="D38:E38"/>
    <mergeCell ref="G44:J44"/>
    <mergeCell ref="E5:J5"/>
    <mergeCell ref="D37:E37"/>
    <mergeCell ref="G45:J48"/>
    <mergeCell ref="D39:E39"/>
    <mergeCell ref="C34:F34"/>
    <mergeCell ref="D22:D23"/>
    <mergeCell ref="D7:D8"/>
  </mergeCells>
  <dataValidations count="2">
    <dataValidation type="list" allowBlank="1" showInputMessage="1" showErrorMessage="1" sqref="E8">
      <formula1>$O$5:$O$16</formula1>
    </dataValidation>
    <dataValidation type="list" allowBlank="1" showInputMessage="1" showErrorMessage="1" sqref="F8">
      <formula1>$Q$5:$Q$18</formula1>
    </dataValidation>
  </dataValidations>
  <printOptions/>
  <pageMargins left="0.75" right="0.75" top="0.75" bottom="0.75" header="0.5" footer="0.5"/>
  <pageSetup fitToHeight="1" fitToWidth="1" horizontalDpi="600" verticalDpi="600" orientation="portrait" scale="86" r:id="rId4"/>
  <drawing r:id="rId3"/>
  <legacyDrawing r:id="rId2"/>
</worksheet>
</file>

<file path=xl/worksheets/sheet3.xml><?xml version="1.0" encoding="utf-8"?>
<worksheet xmlns="http://schemas.openxmlformats.org/spreadsheetml/2006/main" xmlns:r="http://schemas.openxmlformats.org/officeDocument/2006/relationships">
  <dimension ref="A1:L53"/>
  <sheetViews>
    <sheetView zoomScale="93" zoomScaleNormal="93" zoomScalePageLayoutView="0" workbookViewId="0" topLeftCell="A1">
      <selection activeCell="A1" sqref="A1"/>
    </sheetView>
  </sheetViews>
  <sheetFormatPr defaultColWidth="9.140625" defaultRowHeight="12.75"/>
  <cols>
    <col min="1" max="1" width="3.8515625" style="101" customWidth="1"/>
    <col min="2" max="2" width="32.00390625" style="101" customWidth="1"/>
    <col min="3" max="3" width="21.57421875" style="101" customWidth="1"/>
    <col min="4" max="4" width="12.140625" style="101" customWidth="1"/>
    <col min="5" max="5" width="14.7109375" style="101" customWidth="1"/>
    <col min="6" max="6" width="13.8515625" style="101" customWidth="1"/>
    <col min="7" max="7" width="15.140625" style="101" customWidth="1"/>
    <col min="8" max="8" width="12.140625" style="101" customWidth="1"/>
    <col min="9" max="9" width="15.140625" style="101" customWidth="1"/>
    <col min="10" max="10" width="15.8515625" style="101" customWidth="1"/>
    <col min="11" max="11" width="17.57421875" style="101" customWidth="1"/>
    <col min="12" max="12" width="13.28125" style="101" customWidth="1"/>
    <col min="13" max="16384" width="9.140625" style="101" customWidth="1"/>
  </cols>
  <sheetData>
    <row r="1" spans="1:12" ht="15">
      <c r="A1" s="100"/>
      <c r="B1" s="100"/>
      <c r="C1" s="100"/>
      <c r="D1" s="100"/>
      <c r="E1" s="100"/>
      <c r="F1" s="100"/>
      <c r="G1" s="100"/>
      <c r="H1" s="100"/>
      <c r="I1" s="100"/>
      <c r="J1" s="100"/>
      <c r="K1" s="100"/>
      <c r="L1" s="100"/>
    </row>
    <row r="2" spans="1:12" ht="21">
      <c r="A2" s="100"/>
      <c r="B2" s="102" t="s">
        <v>73</v>
      </c>
      <c r="C2" s="103"/>
      <c r="D2" s="103"/>
      <c r="E2" s="103"/>
      <c r="F2" s="103"/>
      <c r="G2" s="100"/>
      <c r="H2" s="100"/>
      <c r="I2" s="100"/>
      <c r="J2" s="100"/>
      <c r="K2" s="100"/>
      <c r="L2" s="100"/>
    </row>
    <row r="3" spans="1:12" ht="18.75">
      <c r="A3" s="100"/>
      <c r="B3" s="104" t="s">
        <v>74</v>
      </c>
      <c r="C3" s="103"/>
      <c r="D3" s="162" t="s">
        <v>150</v>
      </c>
      <c r="E3" s="103"/>
      <c r="F3" s="103"/>
      <c r="G3" s="100"/>
      <c r="H3" s="100"/>
      <c r="I3" s="100"/>
      <c r="J3" s="100"/>
      <c r="K3" s="100"/>
      <c r="L3" s="100"/>
    </row>
    <row r="4" spans="1:12" ht="15.75" thickBot="1">
      <c r="A4" s="100"/>
      <c r="B4" s="100"/>
      <c r="C4" s="100"/>
      <c r="D4" s="100"/>
      <c r="E4" s="100"/>
      <c r="F4" s="100"/>
      <c r="G4" s="100"/>
      <c r="H4" s="100"/>
      <c r="I4" s="100"/>
      <c r="J4" s="100"/>
      <c r="K4" s="100"/>
      <c r="L4" s="100"/>
    </row>
    <row r="5" spans="1:12" ht="16.5" thickBot="1">
      <c r="A5" s="100"/>
      <c r="B5" s="100" t="s">
        <v>75</v>
      </c>
      <c r="C5" s="100"/>
      <c r="D5" s="100"/>
      <c r="E5" s="100"/>
      <c r="F5" s="100"/>
      <c r="G5" s="100"/>
      <c r="H5" s="203">
        <f>K36+G48</f>
        <v>0</v>
      </c>
      <c r="I5" s="204"/>
      <c r="J5" s="205" t="s">
        <v>140</v>
      </c>
      <c r="K5" s="206"/>
      <c r="L5" s="100"/>
    </row>
    <row r="6" spans="1:12" ht="16.5" thickBot="1">
      <c r="A6" s="100"/>
      <c r="B6" s="100" t="s">
        <v>76</v>
      </c>
      <c r="C6" s="100"/>
      <c r="D6" s="100"/>
      <c r="E6" s="100"/>
      <c r="F6" s="100"/>
      <c r="G6" s="100"/>
      <c r="H6" s="203">
        <f>K37+G43</f>
        <v>0</v>
      </c>
      <c r="I6" s="204"/>
      <c r="J6" s="205" t="s">
        <v>141</v>
      </c>
      <c r="K6" s="206"/>
      <c r="L6" s="100"/>
    </row>
    <row r="7" spans="1:12" ht="16.5" thickBot="1">
      <c r="A7" s="100"/>
      <c r="B7" s="105" t="s">
        <v>77</v>
      </c>
      <c r="C7" s="100"/>
      <c r="D7" s="100"/>
      <c r="E7" s="100"/>
      <c r="F7" s="100"/>
      <c r="G7" s="100"/>
      <c r="H7" s="203">
        <f>SUM(K35+G43+G48)</f>
        <v>0</v>
      </c>
      <c r="I7" s="204"/>
      <c r="J7" s="205" t="s">
        <v>78</v>
      </c>
      <c r="K7" s="206"/>
      <c r="L7" s="106"/>
    </row>
    <row r="8" spans="1:12" ht="15">
      <c r="A8" s="100"/>
      <c r="B8" s="100"/>
      <c r="C8" s="100"/>
      <c r="D8" s="100"/>
      <c r="E8" s="100"/>
      <c r="F8" s="100"/>
      <c r="G8" s="100"/>
      <c r="H8" s="100"/>
      <c r="I8" s="100"/>
      <c r="J8" s="100"/>
      <c r="K8" s="100"/>
      <c r="L8" s="100"/>
    </row>
    <row r="9" spans="1:12" ht="15">
      <c r="A9" s="100"/>
      <c r="B9" s="211" t="s">
        <v>79</v>
      </c>
      <c r="C9" s="213" t="s">
        <v>80</v>
      </c>
      <c r="D9" s="217" t="s">
        <v>81</v>
      </c>
      <c r="E9" s="221" t="s">
        <v>82</v>
      </c>
      <c r="F9" s="222"/>
      <c r="G9" s="223"/>
      <c r="H9" s="224" t="s">
        <v>83</v>
      </c>
      <c r="I9" s="226" t="s">
        <v>84</v>
      </c>
      <c r="J9" s="226"/>
      <c r="K9" s="227"/>
      <c r="L9" s="100"/>
    </row>
    <row r="10" spans="1:12" ht="15">
      <c r="A10" s="100"/>
      <c r="B10" s="212"/>
      <c r="C10" s="214"/>
      <c r="D10" s="218"/>
      <c r="E10" s="107" t="s">
        <v>85</v>
      </c>
      <c r="F10" s="108" t="s">
        <v>86</v>
      </c>
      <c r="G10" s="109" t="s">
        <v>87</v>
      </c>
      <c r="H10" s="225"/>
      <c r="I10" s="110" t="s">
        <v>85</v>
      </c>
      <c r="J10" s="110" t="s">
        <v>86</v>
      </c>
      <c r="K10" s="111" t="s">
        <v>87</v>
      </c>
      <c r="L10" s="106"/>
    </row>
    <row r="11" spans="1:12" ht="15">
      <c r="A11" s="100"/>
      <c r="B11" s="112" t="s">
        <v>88</v>
      </c>
      <c r="C11" s="142">
        <v>0</v>
      </c>
      <c r="D11" s="113">
        <v>3412</v>
      </c>
      <c r="E11" s="114">
        <f>C11*D11</f>
        <v>0</v>
      </c>
      <c r="F11" s="115">
        <f>E11*0.001</f>
        <v>0</v>
      </c>
      <c r="G11" s="116">
        <f>E11*0.000001</f>
        <v>0</v>
      </c>
      <c r="H11" s="150">
        <v>2.8</v>
      </c>
      <c r="I11" s="117">
        <f>E11*H11</f>
        <v>0</v>
      </c>
      <c r="J11" s="118">
        <f>F11*H11</f>
        <v>0</v>
      </c>
      <c r="K11" s="145">
        <f>G11*H11</f>
        <v>0</v>
      </c>
      <c r="L11" s="100"/>
    </row>
    <row r="12" spans="1:12" ht="15">
      <c r="A12" s="100"/>
      <c r="B12" s="112" t="s">
        <v>89</v>
      </c>
      <c r="C12" s="142">
        <v>0</v>
      </c>
      <c r="D12" s="113">
        <v>3412141.5</v>
      </c>
      <c r="E12" s="114">
        <f>C12*D12</f>
        <v>0</v>
      </c>
      <c r="F12" s="115">
        <f aca="true" t="shared" si="0" ref="F12:F34">E12*0.001</f>
        <v>0</v>
      </c>
      <c r="G12" s="116">
        <f aca="true" t="shared" si="1" ref="G12:G34">E12*0.000001</f>
        <v>0</v>
      </c>
      <c r="H12" s="150">
        <v>2.8</v>
      </c>
      <c r="I12" s="117">
        <f aca="true" t="shared" si="2" ref="I12:I34">E12*H12</f>
        <v>0</v>
      </c>
      <c r="J12" s="118">
        <f aca="true" t="shared" si="3" ref="J12:J34">F12*H12</f>
        <v>0</v>
      </c>
      <c r="K12" s="146">
        <f aca="true" t="shared" si="4" ref="K12:K34">G12*H12</f>
        <v>0</v>
      </c>
      <c r="L12" s="100"/>
    </row>
    <row r="13" spans="1:12" ht="15">
      <c r="A13" s="100"/>
      <c r="B13" s="112" t="s">
        <v>90</v>
      </c>
      <c r="C13" s="142">
        <v>0</v>
      </c>
      <c r="D13" s="113">
        <v>3412</v>
      </c>
      <c r="E13" s="114">
        <f aca="true" t="shared" si="5" ref="E13:E32">C13*D13</f>
        <v>0</v>
      </c>
      <c r="F13" s="115">
        <f t="shared" si="0"/>
        <v>0</v>
      </c>
      <c r="G13" s="116">
        <f t="shared" si="1"/>
        <v>0</v>
      </c>
      <c r="H13" s="150">
        <v>1</v>
      </c>
      <c r="I13" s="117">
        <f t="shared" si="2"/>
        <v>0</v>
      </c>
      <c r="J13" s="118">
        <f t="shared" si="3"/>
        <v>0</v>
      </c>
      <c r="K13" s="146">
        <f t="shared" si="4"/>
        <v>0</v>
      </c>
      <c r="L13" s="100"/>
    </row>
    <row r="14" spans="1:12" ht="15">
      <c r="A14" s="100"/>
      <c r="B14" s="112" t="s">
        <v>91</v>
      </c>
      <c r="C14" s="142">
        <v>0</v>
      </c>
      <c r="D14" s="113">
        <v>100000</v>
      </c>
      <c r="E14" s="114">
        <f t="shared" si="5"/>
        <v>0</v>
      </c>
      <c r="F14" s="115">
        <f t="shared" si="0"/>
        <v>0</v>
      </c>
      <c r="G14" s="116">
        <f t="shared" si="1"/>
        <v>0</v>
      </c>
      <c r="H14" s="150">
        <v>1.05</v>
      </c>
      <c r="I14" s="117">
        <f t="shared" si="2"/>
        <v>0</v>
      </c>
      <c r="J14" s="118">
        <f t="shared" si="3"/>
        <v>0</v>
      </c>
      <c r="K14" s="146">
        <f t="shared" si="4"/>
        <v>0</v>
      </c>
      <c r="L14" s="100"/>
    </row>
    <row r="15" spans="1:12" ht="15">
      <c r="A15" s="100"/>
      <c r="B15" s="112" t="s">
        <v>92</v>
      </c>
      <c r="C15" s="142">
        <v>0</v>
      </c>
      <c r="D15" s="113">
        <v>1029</v>
      </c>
      <c r="E15" s="114">
        <f t="shared" si="5"/>
        <v>0</v>
      </c>
      <c r="F15" s="115">
        <f t="shared" si="0"/>
        <v>0</v>
      </c>
      <c r="G15" s="116">
        <f t="shared" si="1"/>
        <v>0</v>
      </c>
      <c r="H15" s="150">
        <v>1.05</v>
      </c>
      <c r="I15" s="117">
        <f t="shared" si="2"/>
        <v>0</v>
      </c>
      <c r="J15" s="118">
        <f t="shared" si="3"/>
        <v>0</v>
      </c>
      <c r="K15" s="146">
        <f t="shared" si="4"/>
        <v>0</v>
      </c>
      <c r="L15" s="100"/>
    </row>
    <row r="16" spans="1:12" ht="15">
      <c r="A16" s="100"/>
      <c r="B16" s="112" t="s">
        <v>93</v>
      </c>
      <c r="C16" s="142">
        <v>0</v>
      </c>
      <c r="D16" s="113">
        <v>102900</v>
      </c>
      <c r="E16" s="114">
        <f t="shared" si="5"/>
        <v>0</v>
      </c>
      <c r="F16" s="115">
        <f t="shared" si="0"/>
        <v>0</v>
      </c>
      <c r="G16" s="116">
        <f t="shared" si="1"/>
        <v>0</v>
      </c>
      <c r="H16" s="150">
        <v>1.05</v>
      </c>
      <c r="I16" s="117">
        <f t="shared" si="2"/>
        <v>0</v>
      </c>
      <c r="J16" s="118">
        <f t="shared" si="3"/>
        <v>0</v>
      </c>
      <c r="K16" s="146">
        <f t="shared" si="4"/>
        <v>0</v>
      </c>
      <c r="L16" s="100"/>
    </row>
    <row r="17" spans="1:12" ht="15">
      <c r="A17" s="100"/>
      <c r="B17" s="112" t="s">
        <v>94</v>
      </c>
      <c r="C17" s="142">
        <v>0</v>
      </c>
      <c r="D17" s="113">
        <v>1029000</v>
      </c>
      <c r="E17" s="114">
        <f t="shared" si="5"/>
        <v>0</v>
      </c>
      <c r="F17" s="115">
        <f t="shared" si="0"/>
        <v>0</v>
      </c>
      <c r="G17" s="116">
        <f t="shared" si="1"/>
        <v>0</v>
      </c>
      <c r="H17" s="150">
        <v>1.05</v>
      </c>
      <c r="I17" s="117">
        <f t="shared" si="2"/>
        <v>0</v>
      </c>
      <c r="J17" s="118">
        <f t="shared" si="3"/>
        <v>0</v>
      </c>
      <c r="K17" s="146">
        <f t="shared" si="4"/>
        <v>0</v>
      </c>
      <c r="L17" s="100"/>
    </row>
    <row r="18" spans="1:12" ht="15">
      <c r="A18" s="100"/>
      <c r="B18" s="112" t="s">
        <v>95</v>
      </c>
      <c r="C18" s="142">
        <v>0</v>
      </c>
      <c r="D18" s="119">
        <v>91647.6</v>
      </c>
      <c r="E18" s="114">
        <f t="shared" si="5"/>
        <v>0</v>
      </c>
      <c r="F18" s="115">
        <f t="shared" si="0"/>
        <v>0</v>
      </c>
      <c r="G18" s="116">
        <f t="shared" si="1"/>
        <v>0</v>
      </c>
      <c r="H18" s="150">
        <v>1.01</v>
      </c>
      <c r="I18" s="117">
        <f t="shared" si="2"/>
        <v>0</v>
      </c>
      <c r="J18" s="118">
        <f t="shared" si="3"/>
        <v>0</v>
      </c>
      <c r="K18" s="146">
        <f t="shared" si="4"/>
        <v>0</v>
      </c>
      <c r="L18" s="100"/>
    </row>
    <row r="19" spans="1:12" ht="15">
      <c r="A19" s="100"/>
      <c r="B19" s="112" t="s">
        <v>96</v>
      </c>
      <c r="C19" s="142">
        <v>0</v>
      </c>
      <c r="D19" s="119">
        <v>91647.6</v>
      </c>
      <c r="E19" s="114">
        <f t="shared" si="5"/>
        <v>0</v>
      </c>
      <c r="F19" s="115">
        <f t="shared" si="0"/>
        <v>0</v>
      </c>
      <c r="G19" s="116">
        <f t="shared" si="1"/>
        <v>0</v>
      </c>
      <c r="H19" s="150">
        <v>1.01</v>
      </c>
      <c r="I19" s="117">
        <f t="shared" si="2"/>
        <v>0</v>
      </c>
      <c r="J19" s="118">
        <f t="shared" si="3"/>
        <v>0</v>
      </c>
      <c r="K19" s="146">
        <f t="shared" si="4"/>
        <v>0</v>
      </c>
      <c r="L19" s="100"/>
    </row>
    <row r="20" spans="1:12" ht="15">
      <c r="A20" s="100"/>
      <c r="B20" s="112" t="s">
        <v>97</v>
      </c>
      <c r="C20" s="142">
        <v>0</v>
      </c>
      <c r="D20" s="113">
        <v>138690</v>
      </c>
      <c r="E20" s="114">
        <f t="shared" si="5"/>
        <v>0</v>
      </c>
      <c r="F20" s="115">
        <f t="shared" si="0"/>
        <v>0</v>
      </c>
      <c r="G20" s="116">
        <f t="shared" si="1"/>
        <v>0</v>
      </c>
      <c r="H20" s="150">
        <v>1.01</v>
      </c>
      <c r="I20" s="117">
        <f t="shared" si="2"/>
        <v>0</v>
      </c>
      <c r="J20" s="118">
        <f t="shared" si="3"/>
        <v>0</v>
      </c>
      <c r="K20" s="146">
        <f t="shared" si="4"/>
        <v>0</v>
      </c>
      <c r="L20" s="100"/>
    </row>
    <row r="21" spans="1:12" ht="15">
      <c r="A21" s="100"/>
      <c r="B21" s="112" t="s">
        <v>98</v>
      </c>
      <c r="C21" s="142">
        <v>0</v>
      </c>
      <c r="D21" s="113">
        <v>149690</v>
      </c>
      <c r="E21" s="114">
        <f t="shared" si="5"/>
        <v>0</v>
      </c>
      <c r="F21" s="115">
        <f t="shared" si="0"/>
        <v>0</v>
      </c>
      <c r="G21" s="116">
        <f t="shared" si="1"/>
        <v>0</v>
      </c>
      <c r="H21" s="150">
        <v>1.01</v>
      </c>
      <c r="I21" s="117">
        <f t="shared" si="2"/>
        <v>0</v>
      </c>
      <c r="J21" s="118">
        <f t="shared" si="3"/>
        <v>0</v>
      </c>
      <c r="K21" s="146">
        <f t="shared" si="4"/>
        <v>0</v>
      </c>
      <c r="L21" s="100"/>
    </row>
    <row r="22" spans="1:12" ht="15">
      <c r="A22" s="100"/>
      <c r="B22" s="112" t="s">
        <v>99</v>
      </c>
      <c r="C22" s="142">
        <v>0</v>
      </c>
      <c r="D22" s="113">
        <v>138690</v>
      </c>
      <c r="E22" s="114">
        <f t="shared" si="5"/>
        <v>0</v>
      </c>
      <c r="F22" s="115">
        <f t="shared" si="0"/>
        <v>0</v>
      </c>
      <c r="G22" s="116">
        <f t="shared" si="1"/>
        <v>0</v>
      </c>
      <c r="H22" s="150">
        <v>1.01</v>
      </c>
      <c r="I22" s="117">
        <f t="shared" si="2"/>
        <v>0</v>
      </c>
      <c r="J22" s="118">
        <f t="shared" si="3"/>
        <v>0</v>
      </c>
      <c r="K22" s="146">
        <f t="shared" si="4"/>
        <v>0</v>
      </c>
      <c r="L22" s="100"/>
    </row>
    <row r="23" spans="1:12" ht="15">
      <c r="A23" s="100"/>
      <c r="B23" s="112" t="s">
        <v>100</v>
      </c>
      <c r="C23" s="142">
        <v>0</v>
      </c>
      <c r="D23" s="113">
        <v>138690</v>
      </c>
      <c r="E23" s="114">
        <f t="shared" si="5"/>
        <v>0</v>
      </c>
      <c r="F23" s="115">
        <f t="shared" si="0"/>
        <v>0</v>
      </c>
      <c r="G23" s="116">
        <f t="shared" si="1"/>
        <v>0</v>
      </c>
      <c r="H23" s="150">
        <v>1.01</v>
      </c>
      <c r="I23" s="117">
        <f t="shared" si="2"/>
        <v>0</v>
      </c>
      <c r="J23" s="118">
        <f t="shared" si="3"/>
        <v>0</v>
      </c>
      <c r="K23" s="146">
        <f t="shared" si="4"/>
        <v>0</v>
      </c>
      <c r="L23" s="100"/>
    </row>
    <row r="24" spans="1:12" ht="15">
      <c r="A24" s="100"/>
      <c r="B24" s="112" t="s">
        <v>101</v>
      </c>
      <c r="C24" s="142">
        <v>0</v>
      </c>
      <c r="D24" s="113">
        <v>124238</v>
      </c>
      <c r="E24" s="114">
        <f t="shared" si="5"/>
        <v>0</v>
      </c>
      <c r="F24" s="115">
        <f t="shared" si="0"/>
        <v>0</v>
      </c>
      <c r="G24" s="116">
        <f t="shared" si="1"/>
        <v>0</v>
      </c>
      <c r="H24" s="150">
        <v>1.01</v>
      </c>
      <c r="I24" s="117">
        <f t="shared" si="2"/>
        <v>0</v>
      </c>
      <c r="J24" s="118">
        <f t="shared" si="3"/>
        <v>0</v>
      </c>
      <c r="K24" s="146">
        <f t="shared" si="4"/>
        <v>0</v>
      </c>
      <c r="L24" s="100"/>
    </row>
    <row r="25" spans="1:12" ht="15">
      <c r="A25" s="100"/>
      <c r="B25" s="112" t="s">
        <v>102</v>
      </c>
      <c r="C25" s="142">
        <v>0</v>
      </c>
      <c r="D25" s="113">
        <v>135000</v>
      </c>
      <c r="E25" s="114">
        <f t="shared" si="5"/>
        <v>0</v>
      </c>
      <c r="F25" s="115">
        <f t="shared" si="0"/>
        <v>0</v>
      </c>
      <c r="G25" s="116">
        <f t="shared" si="1"/>
        <v>0</v>
      </c>
      <c r="H25" s="150">
        <v>1.01</v>
      </c>
      <c r="I25" s="117">
        <f t="shared" si="2"/>
        <v>0</v>
      </c>
      <c r="J25" s="118">
        <f t="shared" si="3"/>
        <v>0</v>
      </c>
      <c r="K25" s="146">
        <f t="shared" si="4"/>
        <v>0</v>
      </c>
      <c r="L25" s="100"/>
    </row>
    <row r="26" spans="1:12" ht="15">
      <c r="A26" s="100"/>
      <c r="B26" s="112" t="s">
        <v>103</v>
      </c>
      <c r="C26" s="142">
        <v>0</v>
      </c>
      <c r="D26" s="113">
        <v>5800000</v>
      </c>
      <c r="E26" s="114">
        <f t="shared" si="5"/>
        <v>0</v>
      </c>
      <c r="F26" s="115">
        <f t="shared" si="0"/>
        <v>0</v>
      </c>
      <c r="G26" s="116">
        <f t="shared" si="1"/>
        <v>0</v>
      </c>
      <c r="H26" s="150">
        <v>1.01</v>
      </c>
      <c r="I26" s="117">
        <f t="shared" si="2"/>
        <v>0</v>
      </c>
      <c r="J26" s="118">
        <f t="shared" si="3"/>
        <v>0</v>
      </c>
      <c r="K26" s="146">
        <f t="shared" si="4"/>
        <v>0</v>
      </c>
      <c r="L26" s="100"/>
    </row>
    <row r="27" spans="1:12" ht="15">
      <c r="A27" s="100"/>
      <c r="B27" s="112" t="s">
        <v>104</v>
      </c>
      <c r="C27" s="142">
        <v>0</v>
      </c>
      <c r="D27" s="113">
        <v>25090000</v>
      </c>
      <c r="E27" s="114">
        <f>C27*D27</f>
        <v>0</v>
      </c>
      <c r="F27" s="115">
        <f t="shared" si="0"/>
        <v>0</v>
      </c>
      <c r="G27" s="116">
        <f t="shared" si="1"/>
        <v>0</v>
      </c>
      <c r="H27" s="150">
        <v>1</v>
      </c>
      <c r="I27" s="117">
        <f t="shared" si="2"/>
        <v>0</v>
      </c>
      <c r="J27" s="118">
        <f t="shared" si="3"/>
        <v>0</v>
      </c>
      <c r="K27" s="146">
        <f t="shared" si="4"/>
        <v>0</v>
      </c>
      <c r="L27" s="100"/>
    </row>
    <row r="28" spans="1:12" ht="15">
      <c r="A28" s="100"/>
      <c r="B28" s="112" t="s">
        <v>105</v>
      </c>
      <c r="C28" s="142">
        <v>0</v>
      </c>
      <c r="D28" s="113">
        <v>24930000</v>
      </c>
      <c r="E28" s="114">
        <f t="shared" si="5"/>
        <v>0</v>
      </c>
      <c r="F28" s="115">
        <f t="shared" si="0"/>
        <v>0</v>
      </c>
      <c r="G28" s="116">
        <f t="shared" si="1"/>
        <v>0</v>
      </c>
      <c r="H28" s="150">
        <v>1</v>
      </c>
      <c r="I28" s="117">
        <f t="shared" si="2"/>
        <v>0</v>
      </c>
      <c r="J28" s="118">
        <f t="shared" si="3"/>
        <v>0</v>
      </c>
      <c r="K28" s="146">
        <f t="shared" si="4"/>
        <v>0</v>
      </c>
      <c r="L28" s="100"/>
    </row>
    <row r="29" spans="1:12" ht="15">
      <c r="A29" s="100"/>
      <c r="B29" s="112" t="s">
        <v>106</v>
      </c>
      <c r="C29" s="142">
        <v>0</v>
      </c>
      <c r="D29" s="113">
        <v>1194</v>
      </c>
      <c r="E29" s="114">
        <f t="shared" si="5"/>
        <v>0</v>
      </c>
      <c r="F29" s="115">
        <f t="shared" si="0"/>
        <v>0</v>
      </c>
      <c r="G29" s="116">
        <f t="shared" si="1"/>
        <v>0</v>
      </c>
      <c r="H29" s="150">
        <v>1.2</v>
      </c>
      <c r="I29" s="117">
        <f t="shared" si="2"/>
        <v>0</v>
      </c>
      <c r="J29" s="118">
        <f t="shared" si="3"/>
        <v>0</v>
      </c>
      <c r="K29" s="146">
        <f t="shared" si="4"/>
        <v>0</v>
      </c>
      <c r="L29" s="100"/>
    </row>
    <row r="30" spans="1:12" ht="15">
      <c r="A30" s="100"/>
      <c r="B30" s="112" t="s">
        <v>107</v>
      </c>
      <c r="C30" s="142">
        <v>0</v>
      </c>
      <c r="D30" s="113">
        <v>12000</v>
      </c>
      <c r="E30" s="114">
        <f t="shared" si="5"/>
        <v>0</v>
      </c>
      <c r="F30" s="115">
        <f t="shared" si="0"/>
        <v>0</v>
      </c>
      <c r="G30" s="116">
        <f t="shared" si="1"/>
        <v>0</v>
      </c>
      <c r="H30" s="150">
        <v>0.91</v>
      </c>
      <c r="I30" s="117">
        <f t="shared" si="2"/>
        <v>0</v>
      </c>
      <c r="J30" s="118">
        <f t="shared" si="3"/>
        <v>0</v>
      </c>
      <c r="K30" s="146">
        <f t="shared" si="4"/>
        <v>0</v>
      </c>
      <c r="L30" s="100"/>
    </row>
    <row r="31" spans="1:12" ht="15">
      <c r="A31" s="100"/>
      <c r="B31" s="112" t="s">
        <v>108</v>
      </c>
      <c r="C31" s="142">
        <v>0</v>
      </c>
      <c r="D31" s="113">
        <v>100000</v>
      </c>
      <c r="E31" s="114">
        <f>C31*D31</f>
        <v>0</v>
      </c>
      <c r="F31" s="115">
        <f t="shared" si="0"/>
        <v>0</v>
      </c>
      <c r="G31" s="116">
        <f>E31*0.000001</f>
        <v>0</v>
      </c>
      <c r="H31" s="150">
        <v>1.2</v>
      </c>
      <c r="I31" s="117">
        <f t="shared" si="2"/>
        <v>0</v>
      </c>
      <c r="J31" s="118">
        <f t="shared" si="3"/>
        <v>0</v>
      </c>
      <c r="K31" s="146">
        <f t="shared" si="4"/>
        <v>0</v>
      </c>
      <c r="L31" s="100"/>
    </row>
    <row r="32" spans="1:12" ht="15">
      <c r="A32" s="100"/>
      <c r="B32" s="112" t="s">
        <v>109</v>
      </c>
      <c r="C32" s="142">
        <v>0</v>
      </c>
      <c r="D32" s="113">
        <v>15380000</v>
      </c>
      <c r="E32" s="114">
        <f t="shared" si="5"/>
        <v>0</v>
      </c>
      <c r="F32" s="115">
        <f t="shared" si="0"/>
        <v>0</v>
      </c>
      <c r="G32" s="116">
        <f t="shared" si="1"/>
        <v>0</v>
      </c>
      <c r="H32" s="150">
        <v>1</v>
      </c>
      <c r="I32" s="117">
        <f t="shared" si="2"/>
        <v>0</v>
      </c>
      <c r="J32" s="118">
        <f t="shared" si="3"/>
        <v>0</v>
      </c>
      <c r="K32" s="146">
        <f t="shared" si="4"/>
        <v>0</v>
      </c>
      <c r="L32" s="100"/>
    </row>
    <row r="33" spans="1:12" ht="15">
      <c r="A33" s="100"/>
      <c r="B33" s="112" t="s">
        <v>110</v>
      </c>
      <c r="C33" s="142">
        <v>0</v>
      </c>
      <c r="D33" s="113">
        <v>127000</v>
      </c>
      <c r="E33" s="114">
        <f>C33*D33</f>
        <v>0</v>
      </c>
      <c r="F33" s="115">
        <f t="shared" si="0"/>
        <v>0</v>
      </c>
      <c r="G33" s="116">
        <f t="shared" si="1"/>
        <v>0</v>
      </c>
      <c r="H33" s="150">
        <v>1.01</v>
      </c>
      <c r="I33" s="117">
        <f t="shared" si="2"/>
        <v>0</v>
      </c>
      <c r="J33" s="118">
        <f t="shared" si="3"/>
        <v>0</v>
      </c>
      <c r="K33" s="146">
        <f t="shared" si="4"/>
        <v>0</v>
      </c>
      <c r="L33" s="100"/>
    </row>
    <row r="34" spans="1:12" ht="15.75" thickBot="1">
      <c r="A34" s="100"/>
      <c r="B34" s="120" t="s">
        <v>111</v>
      </c>
      <c r="C34" s="142">
        <v>0</v>
      </c>
      <c r="D34" s="121">
        <v>84262</v>
      </c>
      <c r="E34" s="122">
        <f>C34*D34</f>
        <v>0</v>
      </c>
      <c r="F34" s="123">
        <f t="shared" si="0"/>
        <v>0</v>
      </c>
      <c r="G34" s="124">
        <f t="shared" si="1"/>
        <v>0</v>
      </c>
      <c r="H34" s="151">
        <v>1.01</v>
      </c>
      <c r="I34" s="117">
        <f t="shared" si="2"/>
        <v>0</v>
      </c>
      <c r="J34" s="118">
        <f t="shared" si="3"/>
        <v>0</v>
      </c>
      <c r="K34" s="146">
        <f t="shared" si="4"/>
        <v>0</v>
      </c>
      <c r="L34" s="100"/>
    </row>
    <row r="35" spans="1:12" ht="15.75" thickBot="1">
      <c r="A35" s="100"/>
      <c r="B35" s="106"/>
      <c r="C35" s="100"/>
      <c r="D35" s="100"/>
      <c r="E35" s="100"/>
      <c r="F35" s="100"/>
      <c r="G35" s="100"/>
      <c r="H35" s="100"/>
      <c r="I35" s="219" t="s">
        <v>78</v>
      </c>
      <c r="J35" s="220"/>
      <c r="K35" s="147">
        <f>SUM(K11:K34)</f>
        <v>0</v>
      </c>
      <c r="L35" s="100"/>
    </row>
    <row r="36" spans="1:12" ht="15.75" thickBot="1">
      <c r="A36" s="100"/>
      <c r="B36" s="106"/>
      <c r="C36" s="100"/>
      <c r="D36" s="100"/>
      <c r="E36" s="100"/>
      <c r="F36" s="100"/>
      <c r="G36" s="100"/>
      <c r="H36" s="100"/>
      <c r="I36" s="219" t="s">
        <v>142</v>
      </c>
      <c r="J36" s="220"/>
      <c r="K36" s="147">
        <f>SUM(K11:K13)</f>
        <v>0</v>
      </c>
      <c r="L36" s="100"/>
    </row>
    <row r="37" spans="1:12" ht="15.75" thickBot="1">
      <c r="A37" s="100"/>
      <c r="B37" s="100"/>
      <c r="C37" s="100"/>
      <c r="D37" s="100"/>
      <c r="E37" s="100"/>
      <c r="F37" s="100"/>
      <c r="G37" s="100"/>
      <c r="H37" s="100"/>
      <c r="I37" s="219" t="s">
        <v>143</v>
      </c>
      <c r="J37" s="220"/>
      <c r="K37" s="147">
        <f>SUM(K14:K34)</f>
        <v>0</v>
      </c>
      <c r="L37" s="100"/>
    </row>
    <row r="38" spans="1:12" ht="18.75">
      <c r="A38" s="100"/>
      <c r="B38" s="125" t="s">
        <v>112</v>
      </c>
      <c r="C38" s="100"/>
      <c r="D38" s="126"/>
      <c r="E38" s="100"/>
      <c r="F38" s="100"/>
      <c r="G38" s="100"/>
      <c r="H38" s="100"/>
      <c r="I38" s="100"/>
      <c r="J38" s="100"/>
      <c r="K38" s="100"/>
      <c r="L38" s="100"/>
    </row>
    <row r="39" spans="1:12" ht="15">
      <c r="A39" s="100"/>
      <c r="B39" s="100"/>
      <c r="C39" s="100"/>
      <c r="D39" s="100"/>
      <c r="E39" s="100"/>
      <c r="F39" s="100"/>
      <c r="G39" s="100"/>
      <c r="H39" s="100"/>
      <c r="I39" s="100"/>
      <c r="J39" s="100"/>
      <c r="K39" s="100"/>
      <c r="L39" s="100"/>
    </row>
    <row r="40" spans="1:12" ht="69" customHeight="1">
      <c r="A40" s="100"/>
      <c r="B40" s="207" t="s">
        <v>113</v>
      </c>
      <c r="C40" s="208"/>
      <c r="D40" s="208"/>
      <c r="E40" s="208"/>
      <c r="F40" s="208"/>
      <c r="G40" s="208"/>
      <c r="H40" s="127"/>
      <c r="I40" s="100"/>
      <c r="J40" s="100"/>
      <c r="K40" s="100"/>
      <c r="L40" s="100"/>
    </row>
    <row r="41" spans="1:12" ht="15">
      <c r="A41" s="100"/>
      <c r="B41" s="100"/>
      <c r="C41" s="100"/>
      <c r="D41" s="100"/>
      <c r="E41" s="100"/>
      <c r="F41" s="100"/>
      <c r="G41" s="100"/>
      <c r="H41" s="100"/>
      <c r="I41" s="100"/>
      <c r="J41" s="100"/>
      <c r="K41" s="100"/>
      <c r="L41" s="100"/>
    </row>
    <row r="42" spans="1:12" ht="15">
      <c r="A42" s="100"/>
      <c r="B42" s="215" t="s">
        <v>114</v>
      </c>
      <c r="C42" s="141" t="s">
        <v>80</v>
      </c>
      <c r="D42" s="128" t="s">
        <v>115</v>
      </c>
      <c r="E42" s="141" t="s">
        <v>116</v>
      </c>
      <c r="F42" s="129" t="s">
        <v>87</v>
      </c>
      <c r="G42" s="130" t="s">
        <v>117</v>
      </c>
      <c r="H42" s="131"/>
      <c r="I42" s="100"/>
      <c r="J42" s="100"/>
      <c r="K42" s="100"/>
      <c r="L42" s="100"/>
    </row>
    <row r="43" spans="1:12" ht="15">
      <c r="A43" s="100"/>
      <c r="B43" s="216"/>
      <c r="C43" s="143">
        <v>0</v>
      </c>
      <c r="D43" s="132">
        <v>1128</v>
      </c>
      <c r="E43" s="144">
        <v>0.85</v>
      </c>
      <c r="F43" s="133">
        <f>C43*(D43/E43)*0.000001</f>
        <v>0</v>
      </c>
      <c r="G43" s="148">
        <f>F43*1.047</f>
        <v>0</v>
      </c>
      <c r="I43" s="100"/>
      <c r="J43" s="100"/>
      <c r="K43" s="100"/>
      <c r="L43" s="100"/>
    </row>
    <row r="44" spans="1:12" ht="15">
      <c r="A44" s="100"/>
      <c r="B44" s="134"/>
      <c r="C44" s="135"/>
      <c r="D44" s="136"/>
      <c r="E44" s="136"/>
      <c r="F44" s="136"/>
      <c r="G44" s="136"/>
      <c r="H44" s="136"/>
      <c r="I44" s="100"/>
      <c r="J44" s="100"/>
      <c r="K44" s="100"/>
      <c r="L44" s="100"/>
    </row>
    <row r="45" spans="1:12" ht="63" customHeight="1">
      <c r="A45" s="100"/>
      <c r="B45" s="207" t="s">
        <v>118</v>
      </c>
      <c r="C45" s="208"/>
      <c r="D45" s="208"/>
      <c r="E45" s="208"/>
      <c r="F45" s="208"/>
      <c r="G45" s="208"/>
      <c r="H45" s="127"/>
      <c r="I45" s="100"/>
      <c r="J45" s="100"/>
      <c r="K45" s="100"/>
      <c r="L45" s="100"/>
    </row>
    <row r="46" spans="1:12" ht="15">
      <c r="A46" s="100"/>
      <c r="B46" s="100"/>
      <c r="C46" s="100"/>
      <c r="D46" s="100"/>
      <c r="E46" s="100"/>
      <c r="F46" s="100"/>
      <c r="G46" s="100"/>
      <c r="H46" s="100"/>
      <c r="I46" s="100"/>
      <c r="J46" s="100"/>
      <c r="K46" s="100"/>
      <c r="L46" s="100"/>
    </row>
    <row r="47" spans="1:12" ht="15">
      <c r="A47" s="100"/>
      <c r="B47" s="209" t="s">
        <v>119</v>
      </c>
      <c r="C47" s="141" t="s">
        <v>80</v>
      </c>
      <c r="D47" s="141" t="s">
        <v>120</v>
      </c>
      <c r="E47" s="141" t="s">
        <v>121</v>
      </c>
      <c r="F47" s="129" t="s">
        <v>122</v>
      </c>
      <c r="G47" s="130" t="s">
        <v>117</v>
      </c>
      <c r="H47" s="137"/>
      <c r="I47" s="100"/>
      <c r="J47" s="100"/>
      <c r="K47" s="100"/>
      <c r="L47" s="100"/>
    </row>
    <row r="48" spans="1:12" ht="15">
      <c r="A48" s="100"/>
      <c r="B48" s="210"/>
      <c r="C48" s="142">
        <v>0</v>
      </c>
      <c r="D48" s="142">
        <v>0.2</v>
      </c>
      <c r="E48" s="142">
        <v>4800</v>
      </c>
      <c r="F48" s="138">
        <f>(C48*D48)*E48</f>
        <v>0</v>
      </c>
      <c r="G48" s="149">
        <f>((F48*3412)*3.14)*0.000001</f>
        <v>0</v>
      </c>
      <c r="H48" s="139"/>
      <c r="I48" s="140"/>
      <c r="J48" s="100"/>
      <c r="K48" s="100"/>
      <c r="L48" s="100"/>
    </row>
    <row r="49" spans="1:12" ht="15">
      <c r="A49" s="100"/>
      <c r="B49" s="100" t="s">
        <v>123</v>
      </c>
      <c r="C49" s="100"/>
      <c r="D49" s="100"/>
      <c r="E49" s="100"/>
      <c r="F49" s="100"/>
      <c r="G49" s="100"/>
      <c r="H49" s="100"/>
      <c r="I49" s="100"/>
      <c r="J49" s="100"/>
      <c r="K49" s="100"/>
      <c r="L49" s="100"/>
    </row>
    <row r="50" spans="1:12" ht="51" customHeight="1">
      <c r="A50" s="100"/>
      <c r="B50" s="100"/>
      <c r="C50" s="100"/>
      <c r="D50" s="100"/>
      <c r="E50" s="100"/>
      <c r="F50" s="100"/>
      <c r="G50" s="100"/>
      <c r="H50" s="100"/>
      <c r="I50" s="100"/>
      <c r="J50" s="100"/>
      <c r="K50" s="100"/>
      <c r="L50" s="100"/>
    </row>
    <row r="51" spans="1:12" ht="15">
      <c r="A51" s="100" t="s">
        <v>144</v>
      </c>
      <c r="B51" s="100"/>
      <c r="C51" s="100"/>
      <c r="D51" s="100"/>
      <c r="E51" s="100"/>
      <c r="F51" s="100"/>
      <c r="G51" s="100"/>
      <c r="H51" s="100"/>
      <c r="I51" s="100"/>
      <c r="J51" s="100"/>
      <c r="K51" s="100"/>
      <c r="L51" s="100"/>
    </row>
    <row r="52" spans="1:12" ht="14.25">
      <c r="A52" s="157" t="s">
        <v>145</v>
      </c>
      <c r="B52" s="100"/>
      <c r="C52" s="100"/>
      <c r="D52" s="100"/>
      <c r="E52" s="100"/>
      <c r="F52" s="100"/>
      <c r="G52" s="100"/>
      <c r="H52" s="100"/>
      <c r="I52" s="100"/>
      <c r="J52" s="100"/>
      <c r="K52" s="100"/>
      <c r="L52" s="100"/>
    </row>
    <row r="53" spans="1:12" ht="14.25">
      <c r="A53" s="100" t="s">
        <v>146</v>
      </c>
      <c r="B53" s="100"/>
      <c r="C53" s="100"/>
      <c r="D53" s="100"/>
      <c r="E53" s="100"/>
      <c r="F53" s="100"/>
      <c r="G53" s="100"/>
      <c r="H53" s="100"/>
      <c r="I53" s="100"/>
      <c r="J53" s="100"/>
      <c r="K53" s="100"/>
      <c r="L53" s="100"/>
    </row>
  </sheetData>
  <sheetProtection sheet="1" formatCells="0"/>
  <mergeCells count="19">
    <mergeCell ref="B40:G40"/>
    <mergeCell ref="B42:B43"/>
    <mergeCell ref="D9:D10"/>
    <mergeCell ref="I36:J36"/>
    <mergeCell ref="I37:J37"/>
    <mergeCell ref="E9:G9"/>
    <mergeCell ref="H9:H10"/>
    <mergeCell ref="I9:K9"/>
    <mergeCell ref="I35:J35"/>
    <mergeCell ref="H6:I6"/>
    <mergeCell ref="J6:K6"/>
    <mergeCell ref="H5:I5"/>
    <mergeCell ref="J5:K5"/>
    <mergeCell ref="B45:G45"/>
    <mergeCell ref="B47:B48"/>
    <mergeCell ref="H7:I7"/>
    <mergeCell ref="J7:K7"/>
    <mergeCell ref="B9:B10"/>
    <mergeCell ref="C9:C10"/>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dc:creator>
  <cp:keywords/>
  <dc:description/>
  <cp:lastModifiedBy>Tunnessen, Walt</cp:lastModifiedBy>
  <cp:lastPrinted>2016-02-17T18:29:01Z</cp:lastPrinted>
  <dcterms:created xsi:type="dcterms:W3CDTF">2009-09-09T20:25:50Z</dcterms:created>
  <dcterms:modified xsi:type="dcterms:W3CDTF">2021-05-04T12:57:18Z</dcterms:modified>
  <cp:category/>
  <cp:version/>
  <cp:contentType/>
  <cp:contentStatus/>
</cp:coreProperties>
</file>